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https://gizonline-my.sharepoint.com/personal/gerhard_jaekel_giz_de/Documents/Desktop/PP098172_Kristina_Facility/WB-Unterlagen/"/>
    </mc:Choice>
  </mc:AlternateContent>
  <xr:revisionPtr revIDLastSave="111" documentId="8_{606CD286-CB82-41E0-8576-96FE88138EBF}" xr6:coauthVersionLast="47" xr6:coauthVersionMax="47" xr10:uidLastSave="{3A229DD2-2E09-4146-895E-8F6FE8C59DC9}"/>
  <workbookProtection workbookAlgorithmName="SHA-512" workbookHashValue="boJM8BsUMX5jtAfdZl2Avxpiw/jvkHsGXdfOHiwCCdSPlLWm9SjAdbHniX7i24unrXVIRQKfzarbLMEcFi2u5g==" workbookSaltValue="U8F6MtK1t3JDnVNWzfBJow==" workbookSpinCount="100000" lockStructure="1"/>
  <bookViews>
    <workbookView xWindow="45972" yWindow="7008" windowWidth="23256" windowHeight="12456" xr2:uid="{00000000-000D-0000-FFFF-FFFF00000000}"/>
  </bookViews>
  <sheets>
    <sheet name="Price Schedule" sheetId="1" r:id="rId1"/>
    <sheet name="List of key experts" sheetId="3" r:id="rId2"/>
    <sheet name="Lists" sheetId="2" state="hidden" r:id="rId3"/>
  </sheets>
  <functionGroups builtInGroupCount="19"/>
  <definedNames>
    <definedName name="_xlnm.Print_Area" localSheetId="0">'Price Schedule'!$A$1:$P$85</definedName>
    <definedName name="_xlnm.Print_Titles" localSheetId="0">'Price Schedule'!$1:$4</definedName>
    <definedName name="dTeilcluster">INDEX(mCluster,MATCH(#REF!,Vergabefachcluster,0),0)</definedName>
    <definedName name="Ersatzspalten">'Price Schedule'!$M$3:$P$3</definedName>
    <definedName name="Erstattungsart">Lists!$B$4:$B$8</definedName>
    <definedName name="Honorarraster">Lists!$E$4:$E$8</definedName>
    <definedName name="JaNein">Lists!$G$4:$G$5</definedName>
    <definedName name="lSFK">'List of key experts'!$B$11:$B$34</definedName>
    <definedName name="mCluster">Tabelle57[#Data]</definedName>
    <definedName name="rComm1">'Price Schedule'!$C$58</definedName>
    <definedName name="rComm2">'Price Schedule'!$B$71</definedName>
    <definedName name="rComm3">'Price Schedule'!$G$24</definedName>
    <definedName name="rHinweis1">'Price Schedule'!$A$11</definedName>
    <definedName name="rHinweis2">'Price Schedule'!$A$37</definedName>
    <definedName name="rHRS">'Price Schedule'!$H$20:$H$35</definedName>
    <definedName name="rUST">'Price Schedule'!$B$84</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C6" i="3"/>
  <c r="I84" i="1"/>
  <c r="I77" i="1"/>
  <c r="K77" i="1" s="1"/>
  <c r="L77" i="1" s="1"/>
  <c r="F77" i="1"/>
  <c r="I76" i="1"/>
  <c r="K76" i="1" s="1"/>
  <c r="L76" i="1" s="1"/>
  <c r="F76" i="1"/>
  <c r="I75" i="1"/>
  <c r="K75" i="1" s="1"/>
  <c r="L75" i="1" s="1"/>
  <c r="F75" i="1"/>
  <c r="I74" i="1"/>
  <c r="K74" i="1" s="1"/>
  <c r="L74" i="1" s="1"/>
  <c r="F74" i="1"/>
  <c r="I73" i="1"/>
  <c r="K73" i="1" s="1"/>
  <c r="L73" i="1" s="1"/>
  <c r="F73" i="1"/>
  <c r="I72" i="1"/>
  <c r="K72" i="1" s="1"/>
  <c r="L72" i="1" s="1"/>
  <c r="F72" i="1"/>
  <c r="I65" i="1"/>
  <c r="K65" i="1" s="1"/>
  <c r="L65" i="1" s="1"/>
  <c r="F65" i="1"/>
  <c r="I64" i="1"/>
  <c r="K64" i="1" s="1"/>
  <c r="L64" i="1" s="1"/>
  <c r="F64" i="1"/>
  <c r="I63" i="1"/>
  <c r="K63" i="1" s="1"/>
  <c r="L63" i="1" s="1"/>
  <c r="F63" i="1"/>
  <c r="I62" i="1"/>
  <c r="K62" i="1" s="1"/>
  <c r="L62" i="1" s="1"/>
  <c r="F62" i="1"/>
  <c r="L61" i="1"/>
  <c r="K61" i="1"/>
  <c r="I61" i="1"/>
  <c r="F61" i="1"/>
  <c r="I60" i="1"/>
  <c r="K60" i="1" s="1"/>
  <c r="L60" i="1" s="1"/>
  <c r="F60" i="1"/>
  <c r="I59" i="1"/>
  <c r="K59" i="1" s="1"/>
  <c r="L59" i="1" s="1"/>
  <c r="F59"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K16" i="1"/>
  <c r="L16" i="1" s="1"/>
  <c r="I16" i="1"/>
  <c r="F16" i="1"/>
  <c r="R15" i="1"/>
  <c r="I15" i="1"/>
  <c r="K15" i="1" s="1"/>
  <c r="L15" i="1" s="1"/>
  <c r="F15" i="1"/>
  <c r="R14" i="1"/>
  <c r="I14" i="1"/>
  <c r="K14" i="1" s="1"/>
  <c r="L14" i="1" s="1"/>
  <c r="F14" i="1"/>
  <c r="R13" i="1"/>
  <c r="I13" i="1"/>
  <c r="K13" i="1" s="1"/>
  <c r="L13" i="1" s="1"/>
  <c r="F13" i="1"/>
  <c r="G3" i="1"/>
  <c r="F3" i="1"/>
  <c r="F53" i="1" l="1"/>
  <c r="F44" i="1"/>
  <c r="L67" i="1"/>
  <c r="F79" i="1"/>
  <c r="L79" i="1"/>
  <c r="F18" i="1"/>
  <c r="L44" i="1"/>
  <c r="L53" i="1"/>
  <c r="L18" i="1"/>
  <c r="F67" i="1"/>
  <c r="F34" i="1"/>
  <c r="L34" i="1"/>
  <c r="L83" i="1" l="1"/>
  <c r="L84" i="1" s="1"/>
  <c r="F83" i="1"/>
  <c r="F84" i="1" s="1"/>
  <c r="F85" i="1" s="1"/>
  <c r="A8" i="1" s="1"/>
  <c r="L85" i="1" l="1"/>
  <c r="B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<sst xmlns="http://schemas.openxmlformats.org/spreadsheetml/2006/main" count="343" uniqueCount="232">
  <si>
    <r>
      <rPr>
        <sz val="9"/>
        <color rgb="FF000000"/>
        <rFont val="Arial"/>
        <family val="2"/>
      </rPr>
      <t>Project number (PN):</t>
    </r>
  </si>
  <si>
    <t>20.9021.5 – 001.00</t>
  </si>
  <si>
    <t xml:space="preserve">Mitigation Action Fazility Mitigation Account- GHG Mitigation Technical Advisory and Assessment Services </t>
  </si>
  <si>
    <t>Hilfspalte für Zeilenumbruch in Spalte B</t>
  </si>
  <si>
    <t>Contract number (VN):</t>
  </si>
  <si>
    <r>
      <rPr>
        <sz val="9"/>
        <color rgb="FF000000"/>
        <rFont val="Arial"/>
        <family val="2"/>
      </rPr>
      <t>Date:</t>
    </r>
  </si>
  <si>
    <t>VE number:</t>
  </si>
  <si>
    <r>
      <rPr>
        <sz val="9"/>
        <color rgb="FF000000"/>
        <rFont val="Arial"/>
        <family val="2"/>
      </rPr>
      <t>Contractor:</t>
    </r>
  </si>
  <si>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</si>
  <si>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</si>
  <si>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</si>
  <si>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</si>
  <si>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</si>
  <si>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</si>
  <si>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</si>
  <si>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</si>
  <si>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</si>
  <si>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</si>
  <si>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</si>
  <si>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</si>
  <si>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</si>
  <si>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</si>
  <si>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</si>
  <si>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</si>
  <si>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</si>
  <si>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</si>
  <si>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t>2. VE Fees and other HR costs</t>
  </si>
  <si>
    <t>2.1 Fee – daily rate</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</si>
  <si>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</si>
  <si>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</si>
  <si>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</si>
  <si>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</si>
  <si>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</si>
  <si>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r>
      <rPr>
        <sz val="9"/>
        <rFont val="Arial"/>
        <family val="2"/>
      </rPr>
      <t>Team leader</t>
    </r>
  </si>
  <si>
    <r>
      <rPr>
        <sz val="9"/>
        <color rgb="FF000000"/>
        <rFont val="Arial"/>
        <family val="2"/>
      </rPr>
      <t xml:space="preserve">Lump sum/number </t>
    </r>
  </si>
  <si>
    <r>
      <rPr>
        <sz val="9"/>
        <rFont val="Arial"/>
        <family val="2"/>
      </rPr>
      <t>Key expert 1</t>
    </r>
  </si>
  <si>
    <r>
      <rPr>
        <sz val="9"/>
        <rFont val="Arial"/>
        <family val="2"/>
      </rPr>
      <t>Key expert 2</t>
    </r>
  </si>
  <si>
    <r>
      <rPr>
        <sz val="9"/>
        <rFont val="Arial"/>
        <family val="2"/>
      </rPr>
      <t>Key expert 3</t>
    </r>
  </si>
  <si>
    <t>2.2 Costs related to contract</t>
  </si>
  <si>
    <r>
      <rPr>
        <b/>
        <sz val="9"/>
        <color rgb="FF000000"/>
        <rFont val="Arial"/>
        <family val="2"/>
      </rPr>
      <t>Invoicing code</t>
    </r>
  </si>
  <si>
    <r>
      <rPr>
        <b/>
        <sz val="9"/>
        <color rgb="FF000000"/>
        <rFont val="Arial"/>
        <family val="2"/>
      </rPr>
      <t>Price</t>
    </r>
  </si>
  <si>
    <r>
      <rPr>
        <sz val="9"/>
        <rFont val="Arial"/>
        <family val="2"/>
      </rPr>
      <t>Lump sum/number</t>
    </r>
  </si>
  <si>
    <t>2.3 National staff</t>
  </si>
  <si>
    <r>
      <rPr>
        <i/>
        <sz val="8"/>
        <color rgb="FF939393"/>
        <rFont val="Arial"/>
        <family val="2"/>
      </rPr>
      <t>Monthly settlement against evidence of employment</t>
    </r>
  </si>
  <si>
    <r>
      <rPr>
        <i/>
        <sz val="8"/>
        <color rgb="FF939393"/>
        <rFont val="Arial"/>
        <family val="2"/>
      </rPr>
      <t>*Proof of employment contract</t>
    </r>
  </si>
  <si>
    <r>
      <rPr>
        <sz val="9"/>
        <rFont val="Arial"/>
        <family val="2"/>
      </rPr>
      <t>Lump sum/Proof*</t>
    </r>
  </si>
  <si>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</si>
  <si>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</si>
  <si>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</si>
  <si>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r>
      <rPr>
        <i/>
        <sz val="8"/>
        <color rgb="FF939393"/>
        <rFont val="Arial"/>
        <family val="2"/>
      </rPr>
      <t xml:space="preserve">https://www.bundesfinanzministerium.de/Content/DE/Downloads/BMF_Schreiben/Steuerarten/Lohnsteuer/2019-11-15-steuerliche-behandlung-reisekosten-reisekostenverguetungen-2020.html </t>
    </r>
  </si>
  <si>
    <r>
      <rPr>
        <b/>
        <sz val="9"/>
        <color rgb="FF000000"/>
        <rFont val="Arial"/>
        <family val="2"/>
      </rPr>
      <t>Sub-item</t>
    </r>
  </si>
  <si>
    <r>
      <rPr>
        <b/>
        <sz val="9"/>
        <color rgb="FF000000"/>
        <rFont val="Arial"/>
        <family val="2"/>
      </rPr>
      <t>Budget/Price</t>
    </r>
  </si>
  <si>
    <t>According to ToR</t>
  </si>
  <si>
    <t>Lump sum/number</t>
  </si>
  <si>
    <t>Carbon offsets for flights</t>
  </si>
  <si>
    <t>Against evidence</t>
  </si>
  <si>
    <t>4. Other costs</t>
  </si>
  <si>
    <t>4. VE Other costs</t>
  </si>
  <si>
    <r>
      <rPr>
        <sz val="9"/>
        <color rgb="FF000000"/>
        <rFont val="Arial"/>
        <family val="2"/>
      </rPr>
      <t>Equipment</t>
    </r>
  </si>
  <si>
    <r>
      <rPr>
        <sz val="9"/>
        <color rgb="FF000000"/>
        <rFont val="Arial"/>
        <family val="2"/>
      </rPr>
      <t>Proof</t>
    </r>
  </si>
  <si>
    <r>
      <rPr>
        <sz val="9"/>
        <color rgb="FF000000"/>
        <rFont val="Arial"/>
        <family val="2"/>
      </rPr>
      <t>Operating costs in country of assignment</t>
    </r>
  </si>
  <si>
    <r>
      <rPr>
        <sz val="9"/>
        <color rgb="FF000000"/>
        <rFont val="Arial"/>
        <family val="2"/>
      </rPr>
      <t>Lump sum/number</t>
    </r>
  </si>
  <si>
    <r>
      <rPr>
        <sz val="9"/>
        <color rgb="FF000000"/>
        <rFont val="Arial"/>
        <family val="2"/>
      </rPr>
      <t>Workshops</t>
    </r>
  </si>
  <si>
    <r>
      <rPr>
        <sz val="9"/>
        <color rgb="FF000000"/>
        <rFont val="Arial"/>
        <family val="2"/>
      </rPr>
      <t>Local subsidies</t>
    </r>
  </si>
  <si>
    <t>Other expenses</t>
  </si>
  <si>
    <t>Acc. sect. 3.3.5.7 AVB</t>
  </si>
  <si>
    <r>
      <rPr>
        <b/>
        <sz val="9"/>
        <color rgb="FFFFFFFF"/>
        <rFont val="Arial"/>
        <family val="2"/>
      </rPr>
      <t>5. Total costs</t>
    </r>
  </si>
  <si>
    <t>5. VE Total costs</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</si>
  <si>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</si>
  <si>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</si>
  <si>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</si>
  <si>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</si>
  <si>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</si>
  <si>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</si>
  <si>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</si>
  <si>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</si>
  <si>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2.1 Fees – daily rate (Section 3.3.1 Terms and Conditions)</t>
    </r>
    <r>
      <rPr>
        <sz val="9"/>
        <color rgb="FF000000"/>
        <rFont val="Arial"/>
        <family val="2"/>
      </rPr>
      <t xml:space="preserve">
1) Time records must be submitted to prove implementation; remuneration in a lump sum/per day or hour
2) Expert pools are priced per category; no names of expert pools to be given (N.N. = anonymous)
3) Names of key experts in the key experts list (spreadsheet 2)
4) Invoicing code (Column C): lump sum (P)
</t>
    </r>
  </si>
  <si>
    <r>
      <rPr>
        <b/>
        <sz val="9"/>
        <color rgb="FF000000"/>
        <rFont val="Arial"/>
        <family val="2"/>
      </rPr>
      <t>2.2 Costs related to contract in country of assignment (Section 3.3.2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lump sum the costs incurred for performance of the contract at the usual place where services are provided abroad.</t>
    </r>
    <r>
      <rPr>
        <sz val="9"/>
        <color rgb="FF000000"/>
        <rFont val="Arial"/>
        <family val="2"/>
      </rPr>
      <t xml:space="preserve"> The lump sum is paid counting from the first day of the stay relating to the contract. It covers all costs incurred abroad for the assignment of the relevant expert in connection with performance of the contract abroad. 
The lump sum for costs incurred must be calculated as a separate remuneration item from the fee, and offered as a daily rate. 
Assignments with a continuous duration of up to three months in the country of assignment are invoiced as business trips relating to the contract in accordance with Sections 3.3.4.2 and 3.3.4.3 of these Terms and Conditions.</t>
    </r>
  </si>
  <si>
    <r>
      <rPr>
        <b/>
        <sz val="9"/>
        <color rgb="FF000000"/>
        <rFont val="Arial"/>
        <family val="2"/>
      </rPr>
      <t>3. Travel expenses (Section 3.3.5 Terms and Conditions)</t>
    </r>
    <r>
      <rPr>
        <sz val="9"/>
        <color rgb="FF000000"/>
        <rFont val="Arial"/>
        <family val="2"/>
      </rPr>
      <t xml:space="preserve">
1) An overall travel expense budget can be offered or established in advance by GIZ. This may contain lump sums for per-diem/overnight accommodation allowances in line with GIZ’s regulations governing the reimbursement of travel expenses and the cost of air travel, against evidence. Mixed calculation of the overall travel expense budget and specified travel expense items is not possible.
2) To submit an invoice for lump-sum payments, the Quantity of flights and price per item must be stated. The submission of an overall budget for travel expenses requires settlement against evidence.
3) National and international flights must be marked as such in the invoice, as must expert pools.
4) Per-diem allowances: the applicable country table in GIZ’s regulations governing the reimbursement of travel expenses must be attached to the contract. An overall budget can therefore be entered in the price schedule. The per-diem allowances that are actually to be invoiced result from the time record in combination with the country table.
5) Overnight accommodation allowances: the applicable country table in GIZ’s regulations governing the reimbursement of travel expenses must be attached to the contract. An overall budget can be entered in the price schedule. The overnight accommodation allowances that are actually to be invoiced result from the time record in combination with the country table.
6) Other travel expenses: these include visa costs, for example. Lump sums can be agreed if the item is correspondingly justified.
7) Invoicing code (Column C): Lump sum (P) or proven item (N)</t>
    </r>
  </si>
  <si>
    <r>
      <rPr>
        <b/>
        <sz val="9"/>
        <color rgb="FF000000"/>
        <rFont val="Arial"/>
        <family val="2"/>
      </rPr>
      <t xml:space="preserve">4. </t>
    </r>
    <r>
      <rPr>
        <b/>
        <sz val="9"/>
        <color rgb="FF000000"/>
        <rFont val="Arial"/>
        <family val="2"/>
      </rPr>
      <t>Other costs (Section 3.3.5 Terms and Conditions)</t>
    </r>
    <r>
      <rPr>
        <sz val="9"/>
        <color rgb="FF000000"/>
        <rFont val="Arial"/>
        <family val="2"/>
      </rPr>
      <t xml:space="preserve">
- Subcontracts (Section 3.3.5.1 Terms and Conditions)
- Equipment (Section 3.3.5.2 Terms and Conditions):</t>
    </r>
    <r>
      <rPr>
        <sz val="9"/>
        <color rgb="FF000000"/>
        <rFont val="Arial"/>
        <family val="2"/>
      </rPr>
      <t xml:space="preserve"> Equipment is handed over to the partner institution in the country of assignment during the performance of the contract, as specified in the contract. This calls for a remuneration item that supplements the conditions of the contract
- Operating costs in the country of assignment (Section 3.3.5.3 Terms and Conditions)
- Workshops, training (Section 3.3.5.4 Terms and Conditions)
- Local subsidies (Section 3.3.5.5 Terms and Conditions)
- Other costs (Section 3.3.5.6 Terms and Conditions):
(1) Other costs must be broken down in the financial bid and may include the following price items:
- Security training
(2) The tenderer can expand the cost lines on individual items as required
- Flexible remuneration item (Section 3.3.5.7 Terms and Conditions)</t>
    </r>
  </si>
  <si>
    <r>
      <rPr>
        <b/>
        <sz val="9"/>
        <color rgb="FF000000"/>
        <rFont val="Arial"/>
        <family val="2"/>
      </rPr>
      <t xml:space="preserve">4. </t>
    </r>
    <r>
      <rPr>
        <b/>
        <sz val="9"/>
        <color rgb="FF000000"/>
        <rFont val="Arial"/>
        <family val="2"/>
      </rPr>
      <t>Value-added tax</t>
    </r>
    <r>
      <rPr>
        <sz val="9"/>
        <color rgb="FF000000"/>
        <rFont val="Arial"/>
        <family val="2"/>
      </rPr>
      <t xml:space="preserve">
GIZ will reimburse value-added tax in accordance with contractual agreements and the legislation in force.</t>
    </r>
    <r>
      <rPr>
        <sz val="9"/>
        <color rgb="FF000000"/>
        <rFont val="Arial"/>
        <family val="2"/>
      </rPr>
      <t xml:space="preserve"> As the value-added tax rate that must be paid can vary depending on the country, the tenderer can adjust the rate to the one that applies. The German value-added tax rate is pre-entered as standard. In the competitive tender, net prices are evaluated.</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</si>
  <si>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I-L).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</si>
  <si>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</si>
  <si>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</si>
  <si>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</si>
  <si>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</si>
  <si>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</si>
  <si>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</si>
  <si>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</si>
  <si>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</si>
  <si>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</si>
  <si>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</si>
  <si>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</si>
  <si>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</si>
  <si>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</si>
  <si>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</si>
  <si>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</si>
  <si>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t>Auswahllisten und Cluster</t>
  </si>
  <si>
    <r>
      <rPr>
        <b/>
        <sz val="9"/>
        <color rgb="FF000000"/>
        <rFont val="Arial"/>
        <family val="2"/>
      </rPr>
      <t>Auxiliary cell for line break in merged cells</t>
    </r>
  </si>
  <si>
    <r>
      <rPr>
        <sz val="9"/>
        <color theme="1"/>
        <rFont val="Arial"/>
        <family val="2"/>
      </rPr>
      <t>Type of reimbursement</t>
    </r>
  </si>
  <si>
    <t>Honorarraster</t>
  </si>
  <si>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</si>
  <si>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</si>
  <si>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</si>
  <si>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</si>
  <si>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Against evidence</t>
    </r>
  </si>
  <si>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</si>
  <si>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</si>
  <si>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</si>
  <si>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</si>
  <si>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</si>
  <si>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</si>
  <si>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</si>
  <si>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</si>
  <si>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</si>
  <si>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</si>
  <si>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</si>
  <si>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</si>
  <si>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</si>
  <si>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</si>
  <si>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</si>
  <si>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</si>
  <si>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</si>
  <si>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</si>
  <si>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</si>
  <si>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</si>
  <si>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</si>
  <si>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</si>
  <si>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</si>
  <si>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</si>
  <si>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</si>
  <si>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</si>
  <si>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</si>
  <si>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</si>
  <si>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</si>
  <si>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</si>
  <si>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</si>
  <si>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</si>
  <si>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</si>
  <si>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</si>
  <si>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</si>
  <si>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</si>
  <si>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</si>
  <si>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</si>
  <si>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</si>
  <si>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</si>
  <si>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</si>
  <si>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</si>
  <si>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</si>
  <si>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</si>
  <si>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</si>
  <si>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</si>
  <si>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</si>
  <si>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</si>
  <si>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</si>
  <si>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</si>
  <si>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</si>
  <si>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</si>
  <si>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</si>
  <si>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</si>
  <si>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</si>
  <si>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</si>
  <si>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</si>
  <si>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</si>
  <si>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</si>
  <si>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</si>
  <si>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</si>
  <si>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</si>
  <si>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</si>
  <si>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</si>
  <si>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</si>
  <si>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</si>
  <si>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</si>
  <si>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</si>
  <si>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</si>
  <si>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</si>
  <si>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</si>
  <si>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</si>
  <si>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</si>
  <si>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</si>
  <si>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</si>
  <si>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</si>
  <si>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</si>
  <si>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</si>
  <si>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</si>
  <si>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</si>
  <si>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</si>
  <si>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</si>
  <si>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</si>
  <si>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</si>
  <si>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</si>
  <si>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</si>
  <si>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</si>
  <si>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</si>
  <si>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</si>
  <si>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</si>
  <si>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</si>
  <si>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</si>
  <si>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</si>
  <si>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</si>
  <si>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</si>
  <si>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</si>
  <si>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</si>
  <si>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</si>
  <si>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</si>
  <si>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</si>
  <si>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Visa etc. for two experts</t>
  </si>
  <si>
    <t>10060562</t>
  </si>
  <si>
    <t>Public Transport on site</t>
  </si>
  <si>
    <t>Milestone 1</t>
  </si>
  <si>
    <t>Milestone 2</t>
  </si>
  <si>
    <t>Milestone 3</t>
  </si>
  <si>
    <t>Milestone 4</t>
  </si>
  <si>
    <t>Team leader</t>
  </si>
  <si>
    <t>Key expert 1</t>
  </si>
  <si>
    <t>Key expert 2</t>
  </si>
  <si>
    <t>Key expert 3</t>
  </si>
  <si>
    <t>Expert 1</t>
  </si>
  <si>
    <t>Expert 2</t>
  </si>
  <si>
    <t>Expert pool 1</t>
  </si>
  <si>
    <t>Expert pool 2</t>
  </si>
  <si>
    <t>Drivers</t>
  </si>
  <si>
    <t xml:space="preserve">Secretaries </t>
  </si>
  <si>
    <t xml:space="preserve">Other auxiliary personnel </t>
  </si>
  <si>
    <t>Total travel expense budget</t>
  </si>
  <si>
    <t>Flights/Trips</t>
  </si>
  <si>
    <t>Transportation</t>
  </si>
  <si>
    <t>Per-diem allowance</t>
  </si>
  <si>
    <t>Overnight accommodation allowance</t>
  </si>
  <si>
    <t>Other travel expenses</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</si>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</sst>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1"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s>
  <fills count="9">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s>
  <borders count="15">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s>
  <cellStyleXfs count="18">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3" fillId="6" borderId="13" applyNumberFormat="0" applyFont="0" applyAlignment="0" applyProtection="0"/>
    <xf numFmtId="0" fontId="24" fillId="0" borderId="0" applyNumberFormat="0" applyFill="0" applyBorder="0" applyAlignment="0" applyProtection="0">
      <alignment vertical="center"/>
    </xf>
    <xf numFmtId="0" fontId="25" fillId="0" borderId="0" applyNumberFormat="0" applyFill="0" applyBorder="0" applyAlignment="0" applyProtection="0"/>
    <xf numFmtId="0" fontId="2" fillId="3" borderId="0" applyNumberFormat="0" applyBorder="0">
      <alignment vertical="center" shrinkToFit="1"/>
      <protection locked="0"/>
    </xf>
  </cellStyleXfs>
  <cellXfs count="91">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9" fontId="3" fillId="5" borderId="7" xfId="5" applyNumberFormat="1" applyBorder="1" applyAlignment="1">
      <alignment horizontal="center" vertical="center"/>
      <protection locked="0"/>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6" applyNumberFormat="1" applyAlignment="1">
      <alignment horizontal="center" vertical="center"/>
    </xf>
    <xf numFmtId="168"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6" fillId="0" borderId="0" xfId="0" applyFont="1">
      <alignment vertical="center"/>
    </xf>
    <xf numFmtId="0" fontId="18" fillId="2" borderId="1" xfId="1" applyFont="1">
      <alignment horizontal="center" vertical="center" wrapText="1"/>
    </xf>
    <xf numFmtId="0" fontId="16" fillId="0" borderId="0" xfId="0" applyFont="1" applyAlignment="1">
      <alignment vertical="center" wrapText="1"/>
    </xf>
    <xf numFmtId="0" fontId="3" fillId="6" borderId="13" xfId="14" applyFont="1" applyAlignment="1" applyProtection="1">
      <alignment horizontal="left" vertical="center" wrapText="1"/>
      <protection locked="0"/>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6" fillId="0" borderId="0" xfId="16" applyFont="1" applyAlignment="1"/>
    <xf numFmtId="0" fontId="3" fillId="0" borderId="2" xfId="6" applyProtection="1">
      <alignment vertical="center" wrapText="1"/>
      <protection locked="0"/>
    </xf>
    <xf numFmtId="0" fontId="0" fillId="0" borderId="2" xfId="6" applyFont="1" applyAlignment="1" applyProtection="1">
      <alignment vertical="center"/>
      <protection locked="0"/>
    </xf>
    <xf numFmtId="0" fontId="17" fillId="4" borderId="12" xfId="2" applyFont="1" applyAlignment="1">
      <alignment vertical="center"/>
    </xf>
    <xf numFmtId="0" fontId="27" fillId="0" borderId="0" xfId="0" applyFont="1">
      <alignment vertical="center"/>
    </xf>
    <xf numFmtId="0" fontId="27" fillId="0" borderId="0" xfId="0" applyFont="1" applyAlignment="1">
      <alignment vertical="center" wrapText="1"/>
    </xf>
    <xf numFmtId="0" fontId="28" fillId="0" borderId="8" xfId="0" applyFont="1" applyBorder="1" applyAlignment="1">
      <alignment horizontal="left" vertical="center" wrapText="1"/>
    </xf>
    <xf numFmtId="0" fontId="29" fillId="0" borderId="0" xfId="0" applyFont="1">
      <alignment vertical="center"/>
    </xf>
    <xf numFmtId="0" fontId="30"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6" fillId="0" borderId="14" xfId="0" applyFont="1" applyBorder="1" applyAlignment="1">
      <alignment vertical="center" wrapText="1"/>
    </xf>
    <xf numFmtId="4" fontId="3" fillId="0" borderId="2" xfId="6" applyNumberFormat="1">
      <alignment vertical="center" wrapText="1"/>
    </xf>
    <xf numFmtId="0" fontId="16"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8"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16"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7" fillId="0" borderId="0" xfId="4" applyAlignment="1">
      <alignment vertical="center"/>
    </xf>
    <xf numFmtId="0" fontId="4" fillId="0" borderId="0" xfId="0" applyFont="1" applyAlignment="1">
      <alignment horizontal="left" vertical="center"/>
    </xf>
    <xf numFmtId="0" fontId="21"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9" fillId="4" borderId="12" xfId="2" applyAlignment="1">
      <alignment vertical="center" wrapText="1"/>
    </xf>
    <xf numFmtId="49" fontId="3" fillId="0" borderId="2" xfId="6" applyNumberFormat="1">
      <alignment vertical="center" wrapText="1"/>
    </xf>
    <xf numFmtId="49" fontId="3" fillId="0" borderId="2" xfId="6"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cellXfs>
  <cellStyles count="18">
    <cellStyle name="Beschriftung" xfId="6" xr:uid="{00000000-0005-0000-0000-000000000000}"/>
    <cellStyle name="Besuchter Hyperlink" xfId="15" builtinId="9" customBuiltin="1"/>
    <cellStyle name="Eingabe" xfId="5" builtinId="20" customBuiltin="1"/>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7" xr:uid="{EC4828B1-4AA6-464A-A250-521CEC4AE9D3}"/>
    <cellStyle name="Notiz" xfId="14"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6"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225368</xdr:colOff>
      <xdr:row>0</xdr:row>
      <xdr:rowOff>0</xdr:rowOff>
    </xdr:from>
    <xdr:to>
      <xdr:col>16</xdr:col>
      <xdr:colOff>306456</xdr:colOff>
      <xdr:row>0</xdr:row>
      <xdr:rowOff>842645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105</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97</xdr:row>
      <xdr:rowOff>762000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oneCellAnchor>
    <xdr:from>
      <xdr:col>1</xdr:col>
      <xdr:colOff>914399</xdr:colOff>
      <xdr:row>1</xdr:row>
      <xdr:rowOff>9525</xdr:rowOff>
    </xdr:from>
    <xdr:ext cx="8343901" cy="792000"/>
    <xdr:sp macro="" textlink="">
      <xdr:nvSpPr>
        <xdr:cNvPr id="16" name="Rechteck 15" hidden="1">
          <a:extLst>
            <a:ext uri="{FF2B5EF4-FFF2-40B4-BE49-F238E27FC236}">
              <a16:creationId xmlns:a16="http://schemas.microsoft.com/office/drawing/2014/main" id="{A1C2D8F7-568D-40AB-8A51-BD91175E53E0}"/>
            </a:ext>
          </a:extLst>
        </xdr:cNvPr>
        <xdr:cNvSpPr/>
      </xdr:nvSpPr>
      <xdr:spPr>
        <a:xfrm>
          <a:off x="2533649" y="1181100"/>
          <a:ext cx="8343901" cy="792000"/>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Complete cost estimate by entering the relevant amounts under quantity and remuneration/price. </a:t>
          </a:r>
          <a:br>
            <a:rPr lang="de-DE" sz="1000" b="1" i="1">
              <a:solidFill>
                <a:schemeClr val="accent5"/>
              </a:solidFill>
            </a:rPr>
          </a:br>
          <a:r>
            <a:rPr lang="de-DE" sz="1000" i="1">
              <a:solidFill>
                <a:schemeClr val="accent5"/>
              </a:solidFill>
            </a:rPr>
            <a:t>The values are also populated into the price assessment when the price schedule for tenderers is created. The button to create the price schedule will appear as soon as the cost estimate is finalised (click on corresponding button in the ‘Overview’ spreadsheet.) </a:t>
          </a:r>
        </a:p>
        <a:p>
          <a:pPr algn="l"/>
          <a:r>
            <a:rPr lang="de-DE" sz="1000" i="1">
              <a:solidFill>
                <a:schemeClr val="accent5"/>
              </a:solidFill>
            </a:rPr>
            <a:t>Please select </a:t>
          </a:r>
          <a:r>
            <a:rPr lang="de-DE" sz="1000" b="1" i="1">
              <a:solidFill>
                <a:schemeClr val="accent5"/>
              </a:solidFill>
            </a:rPr>
            <a:t>set/fixed budgets </a:t>
          </a:r>
          <a:r>
            <a:rPr lang="de-DE" sz="1000" i="1">
              <a:solidFill>
                <a:schemeClr val="accent5"/>
              </a:solidFill>
            </a:rPr>
            <a:t>in column H. These prices are then fixed and populated into the price schedule for tenderers and to subsequent assessment stages. All other prices are automatically removed from the price schedule (all quantities remain in place).</a:t>
          </a:r>
          <a:endParaRPr lang="de-DE" sz="1000">
            <a:solidFill>
              <a:schemeClr val="accent5"/>
            </a:solidFill>
          </a:endParaRPr>
        </a:p>
      </xdr:txBody>
    </xdr:sp>
    <xdr:clientData/>
  </xdr:oneCellAnchor>
  <xdr:twoCellAnchor editAs="absolute">
    <xdr:from>
      <xdr:col>16</xdr:col>
      <xdr:colOff>681962</xdr:colOff>
      <xdr:row>0</xdr:row>
      <xdr:rowOff>194945</xdr:rowOff>
    </xdr:from>
    <xdr:to>
      <xdr:col>19</xdr:col>
      <xdr:colOff>34372</xdr:colOff>
      <xdr:row>0</xdr:row>
      <xdr:rowOff>604915</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8"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dataCellStyle="Standard">
  <tableColumns count="10">
    <tableColumn id="1" xr3:uid="{A8A9EBA2-DC30-4A33-A6D1-8EBDCED40CB7}" name="A" dataDxfId="21" dataCellStyle="Standard"/>
    <tableColumn id="2" xr3:uid="{A37F0ECD-8ADF-488E-A014-A4566E761E9C}" name="B" dataDxfId="20" dataCellStyle="Standard"/>
    <tableColumn id="3" xr3:uid="{C09B84A0-F146-4E2F-A1F7-EE151F98745C}" name="C" dataDxfId="19" dataCellStyle="Standard"/>
    <tableColumn id="4" xr3:uid="{A3D60B69-3071-43BC-8366-EC0078538422}" name="D" dataDxfId="18" dataCellStyle="Standard"/>
    <tableColumn id="5" xr3:uid="{A90F264F-F771-4CAC-B3A4-D570789DA31A}" name="E" dataDxfId="17" dataCellStyle="Standard"/>
    <tableColumn id="6" xr3:uid="{E89AAA69-4DDE-40B9-98CF-F6083A49443B}" name="F" dataDxfId="16" dataCellStyle="Standard"/>
    <tableColumn id="7" xr3:uid="{DBE60C3D-639E-45B7-A666-7F5175D25A32}" name="G" dataDxfId="15" dataCellStyle="Standard"/>
    <tableColumn id="8" xr3:uid="{05A3FE7E-F88A-40E6-BD3C-82D7BD5E00D7}" name="H" dataDxfId="14" dataCellStyle="Standard"/>
    <tableColumn id="9" xr3:uid="{E51985A7-40B0-4540-99DB-CE9ED0FC7F0B}" name="I" dataDxfId="13" dataCellStyle="Standard"/>
    <tableColumn id="10" xr3:uid="{E59806A2-3FD8-4715-AA4E-65A4DB58A4F6}" name="Spalte1" dataDxfId="12"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19-11-15-steuerliche-behandlung-reisekosten-reisekostenverguetungen-2020.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8"/>
  <sheetViews>
    <sheetView showGridLines="0" tabSelected="1" zoomScale="115" zoomScaleNormal="115" zoomScaleSheetLayoutView="115" workbookViewId="0">
      <pane ySplit="9" topLeftCell="A10" activePane="bottomLeft" state="frozen"/>
      <selection sqref="A1:H1"/>
      <selection pane="bottomLeft" activeCell="E62" sqref="E62"/>
    </sheetView>
  </sheetViews>
  <sheetFormatPr baseColWidth="10" defaultColWidth="11" defaultRowHeight="12" x14ac:dyDescent="0.2"/>
  <cols>
    <col min="1" max="1" width="24.140625" customWidth="1"/>
    <col min="2" max="2" width="16.140625" customWidth="1"/>
    <col min="3" max="3" width="18.42578125" customWidth="1"/>
    <col min="4" max="4" width="8.140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89" t="s">
        <v>231</v>
      </c>
      <c r="B1" s="90" t="s">
        <v>2</v>
      </c>
      <c r="C1" s="90"/>
      <c r="D1" s="90"/>
      <c r="E1" s="90"/>
      <c r="F1" s="90"/>
      <c r="G1" s="90"/>
      <c r="H1" s="22"/>
      <c r="I1" s="22"/>
      <c r="J1" s="22"/>
      <c r="K1" s="22"/>
      <c r="L1" s="22"/>
      <c r="M1" s="22"/>
      <c r="N1" s="22"/>
      <c r="O1" s="22"/>
      <c r="P1" s="22"/>
      <c r="R1" t="s">
        <v>3</v>
      </c>
      <c r="T1" s="34"/>
    </row>
    <row r="2" spans="1:20" s="1" customFormat="1" ht="5.25" x14ac:dyDescent="0.2">
      <c r="H2" s="42"/>
      <c r="I2" s="42"/>
      <c r="J2" s="42"/>
      <c r="K2" s="42"/>
      <c r="L2" s="42"/>
      <c r="M2" s="42"/>
      <c r="N2" s="42"/>
      <c r="O2" s="42"/>
      <c r="P2" s="42"/>
    </row>
    <row r="3" spans="1:20" x14ac:dyDescent="0.2">
      <c r="A3" s="47" t="s">
        <v>4</v>
      </c>
      <c r="B3" s="33" t="s">
        <v>207</v>
      </c>
      <c r="C3" s="20" t="s">
        <v>5</v>
      </c>
      <c r="D3" s="83"/>
      <c r="E3" s="83"/>
      <c r="F3" s="20" t="str">
        <f>IF(K3="","","VE Datum:")</f>
        <v/>
      </c>
      <c r="G3" s="19" t="str">
        <f>IF(K8="","",K8)</f>
        <v/>
      </c>
      <c r="I3" t="s">
        <v>6</v>
      </c>
      <c r="K3" s="84"/>
      <c r="L3" s="82"/>
    </row>
    <row r="4" spans="1:20" s="1" customFormat="1" ht="5.25" customHeight="1" x14ac:dyDescent="0.2">
      <c r="C4" s="21"/>
    </row>
    <row r="5" spans="1:20" x14ac:dyDescent="0.2">
      <c r="A5" s="3" t="s">
        <v>0</v>
      </c>
      <c r="B5" s="33" t="s">
        <v>1</v>
      </c>
      <c r="C5" s="20" t="s">
        <v>7</v>
      </c>
      <c r="D5" s="82"/>
      <c r="E5" s="82"/>
      <c r="F5" s="82"/>
      <c r="G5" s="82"/>
      <c r="I5" s="85" t="s">
        <v>8</v>
      </c>
      <c r="J5" s="85"/>
      <c r="K5" s="85"/>
      <c r="L5" s="85"/>
    </row>
    <row r="6" spans="1:20" s="1" customFormat="1" ht="5.25" x14ac:dyDescent="0.2">
      <c r="C6" s="21"/>
    </row>
    <row r="7" spans="1:20" s="1" customFormat="1" ht="5.25" x14ac:dyDescent="0.2">
      <c r="C7" s="21"/>
    </row>
    <row r="8" spans="1:20" x14ac:dyDescent="0.2">
      <c r="A8" s="40" t="str">
        <f>IF(F85=0,"","Gesamtkosten (brutto):")</f>
        <v>Gesamtkosten (brutto):</v>
      </c>
      <c r="B8" s="41">
        <f>IF(F85=0,"",IF(L85=0,F85,L85))</f>
        <v>1600</v>
      </c>
      <c r="C8" s="20" t="s">
        <v>9</v>
      </c>
      <c r="D8" s="82"/>
      <c r="E8" s="82"/>
      <c r="F8" s="82"/>
      <c r="G8" s="82"/>
      <c r="I8" s="3" t="s">
        <v>10</v>
      </c>
      <c r="K8" s="83"/>
      <c r="L8" s="83"/>
      <c r="S8" s="3"/>
    </row>
    <row r="9" spans="1:20" s="25" customFormat="1" ht="24" customHeight="1" thickBot="1" x14ac:dyDescent="0.25"/>
    <row r="10" spans="1:20" ht="13.5" thickTop="1" thickBot="1" x14ac:dyDescent="0.25">
      <c r="A10" s="32" t="s">
        <v>11</v>
      </c>
      <c r="B10" s="32"/>
      <c r="C10" s="32"/>
      <c r="D10" s="32"/>
      <c r="E10" s="32"/>
      <c r="F10" s="32"/>
      <c r="G10" s="32"/>
      <c r="I10" s="32" t="s">
        <v>12</v>
      </c>
      <c r="J10" s="32"/>
      <c r="K10" s="32"/>
      <c r="L10" s="32"/>
    </row>
    <row r="11" spans="1:20" s="27" customFormat="1" thickTop="1" x14ac:dyDescent="0.2">
      <c r="A11" s="55"/>
    </row>
    <row r="12" spans="1:20" ht="24" hidden="1" x14ac:dyDescent="0.2">
      <c r="A12" s="2" t="s">
        <v>13</v>
      </c>
      <c r="B12" s="80" t="s">
        <v>14</v>
      </c>
      <c r="C12" s="81"/>
      <c r="D12" s="2" t="s">
        <v>15</v>
      </c>
      <c r="E12" s="2" t="s">
        <v>16</v>
      </c>
      <c r="F12" s="2" t="s">
        <v>17</v>
      </c>
      <c r="G12" s="2" t="s">
        <v>18</v>
      </c>
      <c r="I12" s="2" t="s">
        <v>19</v>
      </c>
      <c r="J12" s="2" t="s">
        <v>20</v>
      </c>
      <c r="K12" s="2" t="s">
        <v>21</v>
      </c>
      <c r="L12" s="2" t="s">
        <v>22</v>
      </c>
      <c r="M12" s="34" t="s">
        <v>23</v>
      </c>
    </row>
    <row r="13" spans="1:20" hidden="1" x14ac:dyDescent="0.2">
      <c r="A13" s="87" t="s">
        <v>209</v>
      </c>
      <c r="B13" s="88"/>
      <c r="C13" s="88"/>
      <c r="D13" s="9"/>
      <c r="E13" s="31"/>
      <c r="F13" s="10">
        <f>D13*E13</f>
        <v>0</v>
      </c>
      <c r="G13" s="13"/>
      <c r="I13" s="35">
        <f>D13</f>
        <v>0</v>
      </c>
      <c r="J13" s="36"/>
      <c r="K13" s="35">
        <f>I13+J13</f>
        <v>0</v>
      </c>
      <c r="L13" s="37">
        <f>K13*E13</f>
        <v>0</v>
      </c>
      <c r="R13" s="39">
        <f>B13</f>
        <v>0</v>
      </c>
    </row>
    <row r="14" spans="1:20" hidden="1" x14ac:dyDescent="0.2">
      <c r="A14" s="87" t="s">
        <v>210</v>
      </c>
      <c r="B14" s="88"/>
      <c r="C14" s="88"/>
      <c r="D14" s="9"/>
      <c r="E14" s="31"/>
      <c r="F14" s="10">
        <f>D14*E14</f>
        <v>0</v>
      </c>
      <c r="G14" s="13"/>
      <c r="I14" s="35">
        <f>D14</f>
        <v>0</v>
      </c>
      <c r="J14" s="36"/>
      <c r="K14" s="35">
        <f>I14+J14</f>
        <v>0</v>
      </c>
      <c r="L14" s="37">
        <f>K14*E14</f>
        <v>0</v>
      </c>
      <c r="R14" s="39">
        <f>B14</f>
        <v>0</v>
      </c>
    </row>
    <row r="15" spans="1:20" hidden="1" x14ac:dyDescent="0.2">
      <c r="A15" s="87" t="s">
        <v>211</v>
      </c>
      <c r="B15" s="88"/>
      <c r="C15" s="88"/>
      <c r="D15" s="9"/>
      <c r="E15" s="31"/>
      <c r="F15" s="10">
        <f>D15*E15</f>
        <v>0</v>
      </c>
      <c r="G15" s="13"/>
      <c r="I15" s="35">
        <f>D15</f>
        <v>0</v>
      </c>
      <c r="J15" s="36"/>
      <c r="K15" s="35">
        <f>I15+J15</f>
        <v>0</v>
      </c>
      <c r="L15" s="37">
        <f>K15*E15</f>
        <v>0</v>
      </c>
      <c r="R15" s="39">
        <f>B15</f>
        <v>0</v>
      </c>
    </row>
    <row r="16" spans="1:20" hidden="1" x14ac:dyDescent="0.2">
      <c r="A16" s="87" t="s">
        <v>212</v>
      </c>
      <c r="B16" s="88"/>
      <c r="C16" s="88"/>
      <c r="D16" s="9"/>
      <c r="E16" s="31"/>
      <c r="F16" s="10">
        <f>D16*E16</f>
        <v>0</v>
      </c>
      <c r="G16" s="13"/>
      <c r="I16" s="35">
        <f>D16</f>
        <v>0</v>
      </c>
      <c r="J16" s="36"/>
      <c r="K16" s="35">
        <f>I16+J16</f>
        <v>0</v>
      </c>
      <c r="L16" s="37">
        <f>K16*E16</f>
        <v>0</v>
      </c>
      <c r="R16" s="39">
        <f>B16</f>
        <v>0</v>
      </c>
    </row>
    <row r="17" spans="1:12" s="1" customFormat="1" ht="5.25" hidden="1" x14ac:dyDescent="0.2">
      <c r="C17" s="8"/>
    </row>
    <row r="18" spans="1:12" hidden="1" x14ac:dyDescent="0.2">
      <c r="A18" s="4" t="s">
        <v>24</v>
      </c>
      <c r="B18" s="4"/>
      <c r="C18" s="4"/>
      <c r="D18" s="4"/>
      <c r="E18" s="4"/>
      <c r="F18" s="11">
        <f>SUM(F13:F17)</f>
        <v>0</v>
      </c>
      <c r="G18" s="4"/>
      <c r="I18" s="4" t="s">
        <v>24</v>
      </c>
      <c r="J18" s="4"/>
      <c r="K18" s="4"/>
      <c r="L18" s="11">
        <f>SUM(L13:L17)</f>
        <v>0</v>
      </c>
    </row>
    <row r="19" spans="1:12" s="23" customFormat="1" ht="9" thickBot="1" x14ac:dyDescent="0.25"/>
    <row r="20" spans="1:12" ht="13.5" thickTop="1" thickBot="1" x14ac:dyDescent="0.25">
      <c r="A20" s="32" t="s">
        <v>25</v>
      </c>
      <c r="B20" s="32"/>
      <c r="C20" s="32"/>
      <c r="D20" s="32"/>
      <c r="E20" s="32"/>
      <c r="F20" s="32"/>
      <c r="G20" s="32"/>
      <c r="I20" s="32" t="s">
        <v>26</v>
      </c>
      <c r="J20" s="32"/>
      <c r="K20" s="32"/>
      <c r="L20" s="32"/>
    </row>
    <row r="21" spans="1:12" s="27" customFormat="1" ht="12.75" thickTop="1" x14ac:dyDescent="0.2">
      <c r="H21"/>
    </row>
    <row r="22" spans="1:12" s="27" customFormat="1" x14ac:dyDescent="0.2">
      <c r="A22" s="53" t="s">
        <v>27</v>
      </c>
      <c r="B22" s="54"/>
      <c r="C22" s="54"/>
      <c r="D22" s="54"/>
      <c r="E22" s="54"/>
      <c r="F22" s="54"/>
      <c r="G22" s="54"/>
      <c r="H22"/>
      <c r="I22" s="54"/>
      <c r="J22" s="54"/>
      <c r="K22" s="54"/>
      <c r="L22" s="54"/>
    </row>
    <row r="23" spans="1:12" s="27" customFormat="1" x14ac:dyDescent="0.2">
      <c r="H23"/>
    </row>
    <row r="24" spans="1:12" ht="48" x14ac:dyDescent="0.2">
      <c r="A24" s="48" t="s">
        <v>28</v>
      </c>
      <c r="B24" s="2" t="s">
        <v>29</v>
      </c>
      <c r="C24" s="2" t="s">
        <v>30</v>
      </c>
      <c r="D24" s="48" t="s">
        <v>31</v>
      </c>
      <c r="E24" s="2" t="s">
        <v>16</v>
      </c>
      <c r="F24" s="2" t="s">
        <v>32</v>
      </c>
      <c r="G24" s="2" t="s">
        <v>18</v>
      </c>
      <c r="I24" s="2" t="s">
        <v>19</v>
      </c>
      <c r="J24" s="2" t="s">
        <v>20</v>
      </c>
      <c r="K24" s="2" t="s">
        <v>21</v>
      </c>
      <c r="L24" s="2" t="s">
        <v>22</v>
      </c>
    </row>
    <row r="25" spans="1:12" x14ac:dyDescent="0.2">
      <c r="A25" s="87" t="s">
        <v>213</v>
      </c>
      <c r="B25" s="29" t="str">
        <f>IFERROR(VLOOKUP(A25,'List of key experts'!$B$11:$D$34,3,0)&amp;" "&amp;VLOOKUP(A25,'List of key experts'!$B$11:$D$34,2,0),"N.N.")</f>
        <v xml:space="preserve"> </v>
      </c>
      <c r="C25" s="7" t="s">
        <v>34</v>
      </c>
      <c r="D25" s="12">
        <v>50</v>
      </c>
      <c r="E25" s="31"/>
      <c r="F25" s="10">
        <f t="shared" ref="F25:F32" si="0">D25*E25</f>
        <v>0</v>
      </c>
      <c r="G25" s="13"/>
      <c r="I25" s="35">
        <f>D25</f>
        <v>50</v>
      </c>
      <c r="J25" s="36"/>
      <c r="K25" s="35">
        <f t="shared" ref="K25:K32" si="1">I25+J25</f>
        <v>50</v>
      </c>
      <c r="L25" s="37">
        <f>K25*E25</f>
        <v>0</v>
      </c>
    </row>
    <row r="26" spans="1:12" hidden="1" x14ac:dyDescent="0.2">
      <c r="A26" s="87" t="s">
        <v>214</v>
      </c>
      <c r="B26" s="29" t="str">
        <f>IFERROR(VLOOKUP(A26,'List of key experts'!$B$11:$D$34,3,0)&amp;" "&amp;VLOOKUP(A26,'List of key experts'!$B$11:$D$34,2,0),"N.N.")</f>
        <v xml:space="preserve"> </v>
      </c>
      <c r="C26" s="7" t="s">
        <v>34</v>
      </c>
      <c r="D26" s="9"/>
      <c r="E26" s="31"/>
      <c r="F26" s="10">
        <f t="shared" si="0"/>
        <v>0</v>
      </c>
      <c r="G26" s="13"/>
      <c r="I26" s="35">
        <f>D26</f>
        <v>0</v>
      </c>
      <c r="J26" s="36"/>
      <c r="K26" s="35">
        <f t="shared" si="1"/>
        <v>0</v>
      </c>
      <c r="L26" s="37">
        <f>K26*E26</f>
        <v>0</v>
      </c>
    </row>
    <row r="27" spans="1:12" hidden="1" x14ac:dyDescent="0.2">
      <c r="A27" s="87" t="s">
        <v>215</v>
      </c>
      <c r="B27" s="29" t="str">
        <f>IFERROR(VLOOKUP(A27,'List of key experts'!$B$11:$D$34,3,0)&amp;" "&amp;VLOOKUP(A27,'List of key experts'!$B$11:$D$34,2,0),"N.N.")</f>
        <v xml:space="preserve"> </v>
      </c>
      <c r="C27" s="7" t="s">
        <v>34</v>
      </c>
      <c r="D27" s="9"/>
      <c r="E27" s="31"/>
      <c r="F27" s="10">
        <f t="shared" si="0"/>
        <v>0</v>
      </c>
      <c r="G27" s="13"/>
      <c r="I27" s="35">
        <f>D27</f>
        <v>0</v>
      </c>
      <c r="J27" s="36"/>
      <c r="K27" s="35">
        <f t="shared" si="1"/>
        <v>0</v>
      </c>
      <c r="L27" s="37">
        <f>K27*E27</f>
        <v>0</v>
      </c>
    </row>
    <row r="28" spans="1:12" hidden="1" x14ac:dyDescent="0.2">
      <c r="A28" s="87" t="s">
        <v>216</v>
      </c>
      <c r="B28" s="29" t="str">
        <f>IFERROR(VLOOKUP(A28,'List of key experts'!$B$11:$D$34,3,0)&amp;" "&amp;VLOOKUP(A28,'List of key experts'!$B$11:$D$34,2,0),"N.N.")</f>
        <v xml:space="preserve"> </v>
      </c>
      <c r="C28" s="7" t="s">
        <v>34</v>
      </c>
      <c r="D28" s="9"/>
      <c r="E28" s="31"/>
      <c r="F28" s="10">
        <f t="shared" si="0"/>
        <v>0</v>
      </c>
      <c r="G28" s="13"/>
      <c r="I28" s="35">
        <f>D28</f>
        <v>0</v>
      </c>
      <c r="J28" s="36"/>
      <c r="K28" s="35">
        <f t="shared" si="1"/>
        <v>0</v>
      </c>
      <c r="L28" s="37">
        <f>K28*E28</f>
        <v>0</v>
      </c>
    </row>
    <row r="29" spans="1:12" hidden="1" x14ac:dyDescent="0.2">
      <c r="A29" s="87" t="s">
        <v>217</v>
      </c>
      <c r="B29" s="28" t="str">
        <f>IFERROR(VLOOKUP(A29,'List of key experts'!$B$11:$D$34,3,0)&amp;" "&amp;VLOOKUP(A29,'List of key experts'!$B$11:$D$34,2,0),"N.N.")</f>
        <v>N.N.</v>
      </c>
      <c r="C29" s="7" t="s">
        <v>34</v>
      </c>
      <c r="D29" s="9"/>
      <c r="E29" s="31"/>
      <c r="F29" s="10">
        <f t="shared" si="0"/>
        <v>0</v>
      </c>
      <c r="G29" s="13"/>
      <c r="I29" s="35">
        <f>D29</f>
        <v>0</v>
      </c>
      <c r="J29" s="36"/>
      <c r="K29" s="35">
        <f t="shared" si="1"/>
        <v>0</v>
      </c>
      <c r="L29" s="37">
        <f>K29*E29</f>
        <v>0</v>
      </c>
    </row>
    <row r="30" spans="1:12" hidden="1" x14ac:dyDescent="0.2">
      <c r="A30" s="87" t="s">
        <v>218</v>
      </c>
      <c r="B30" s="28" t="str">
        <f>IFERROR(VLOOKUP(A30,'List of key experts'!$B$11:$D$34,3,0)&amp;" "&amp;VLOOKUP(A30,'List of key experts'!$B$11:$D$34,2,0),"N.N.")</f>
        <v>N.N.</v>
      </c>
      <c r="C30" s="7" t="s">
        <v>34</v>
      </c>
      <c r="D30" s="9"/>
      <c r="E30" s="31"/>
      <c r="F30" s="10">
        <f t="shared" si="0"/>
        <v>0</v>
      </c>
      <c r="G30" s="13"/>
      <c r="I30" s="35">
        <f>D30</f>
        <v>0</v>
      </c>
      <c r="J30" s="36"/>
      <c r="K30" s="35">
        <f t="shared" si="1"/>
        <v>0</v>
      </c>
      <c r="L30" s="37">
        <f>K30*E30</f>
        <v>0</v>
      </c>
    </row>
    <row r="31" spans="1:12" x14ac:dyDescent="0.2">
      <c r="A31" s="87" t="s">
        <v>219</v>
      </c>
      <c r="B31" s="28" t="str">
        <f>IFERROR(VLOOKUP(A31,'List of key experts'!$B$11:$D$34,3,0)&amp;" "&amp;VLOOKUP(A31,'List of key experts'!$B$11:$D$34,2,0),"N.N.")</f>
        <v>N.N.</v>
      </c>
      <c r="C31" s="7" t="s">
        <v>34</v>
      </c>
      <c r="D31" s="12">
        <v>150</v>
      </c>
      <c r="E31" s="31"/>
      <c r="F31" s="10">
        <f t="shared" si="0"/>
        <v>0</v>
      </c>
      <c r="G31" s="13"/>
      <c r="I31" s="35">
        <f>D31</f>
        <v>150</v>
      </c>
      <c r="J31" s="36"/>
      <c r="K31" s="35">
        <f t="shared" si="1"/>
        <v>150</v>
      </c>
      <c r="L31" s="37">
        <f>K31*E31</f>
        <v>0</v>
      </c>
    </row>
    <row r="32" spans="1:12" x14ac:dyDescent="0.2">
      <c r="A32" s="87" t="s">
        <v>220</v>
      </c>
      <c r="B32" s="28" t="str">
        <f>IFERROR(VLOOKUP(A32,'List of key experts'!$B$11:$D$34,3,0)&amp;" "&amp;VLOOKUP(A32,'List of key experts'!$B$11:$D$34,2,0),"N.N.")</f>
        <v>N.N.</v>
      </c>
      <c r="C32" s="7" t="s">
        <v>34</v>
      </c>
      <c r="D32" s="12">
        <v>142</v>
      </c>
      <c r="E32" s="31"/>
      <c r="F32" s="10">
        <f t="shared" si="0"/>
        <v>0</v>
      </c>
      <c r="G32" s="13"/>
      <c r="I32" s="35">
        <f>D32</f>
        <v>142</v>
      </c>
      <c r="J32" s="36"/>
      <c r="K32" s="35">
        <f t="shared" si="1"/>
        <v>142</v>
      </c>
      <c r="L32" s="37">
        <f>K32*E32</f>
        <v>0</v>
      </c>
    </row>
    <row r="33" spans="1:12" s="1" customFormat="1" x14ac:dyDescent="0.2">
      <c r="C33" s="8"/>
      <c r="H33"/>
    </row>
    <row r="34" spans="1:12" x14ac:dyDescent="0.2">
      <c r="A34" s="4" t="s">
        <v>24</v>
      </c>
      <c r="B34" s="4"/>
      <c r="C34" s="4"/>
      <c r="D34" s="4"/>
      <c r="E34" s="4"/>
      <c r="F34" s="11">
        <f>SUM(F25:F33)</f>
        <v>0</v>
      </c>
      <c r="G34" s="4"/>
      <c r="I34" s="4" t="s">
        <v>24</v>
      </c>
      <c r="J34" s="4"/>
      <c r="K34" s="4"/>
      <c r="L34" s="11">
        <f>SUM(L25:L33)</f>
        <v>0</v>
      </c>
    </row>
    <row r="35" spans="1:12" s="23" customFormat="1" x14ac:dyDescent="0.2">
      <c r="H35"/>
    </row>
    <row r="36" spans="1:12" s="23" customFormat="1" hidden="1" x14ac:dyDescent="0.2">
      <c r="A36" s="53" t="s">
        <v>38</v>
      </c>
      <c r="B36" s="54"/>
      <c r="C36" s="54"/>
      <c r="D36" s="54"/>
      <c r="E36" s="54"/>
      <c r="F36" s="54"/>
      <c r="G36" s="54"/>
      <c r="H36" s="54"/>
      <c r="I36" s="54"/>
      <c r="J36" s="54"/>
      <c r="K36" s="54"/>
      <c r="L36" s="54"/>
    </row>
    <row r="37" spans="1:12" s="27" customFormat="1" ht="11.25" hidden="1" x14ac:dyDescent="0.2">
      <c r="A37" s="55"/>
    </row>
    <row r="38" spans="1:12" ht="24" hidden="1" x14ac:dyDescent="0.2">
      <c r="A38" s="48" t="s">
        <v>28</v>
      </c>
      <c r="B38" s="2" t="s">
        <v>29</v>
      </c>
      <c r="C38" s="2" t="s">
        <v>39</v>
      </c>
      <c r="D38" s="2" t="s">
        <v>15</v>
      </c>
      <c r="E38" s="2" t="s">
        <v>40</v>
      </c>
      <c r="F38" s="2" t="s">
        <v>32</v>
      </c>
      <c r="G38" s="2" t="s">
        <v>18</v>
      </c>
      <c r="I38" s="2" t="s">
        <v>19</v>
      </c>
      <c r="J38" s="2" t="s">
        <v>20</v>
      </c>
      <c r="K38" s="2" t="s">
        <v>21</v>
      </c>
      <c r="L38" s="2" t="s">
        <v>22</v>
      </c>
    </row>
    <row r="39" spans="1:12" hidden="1" x14ac:dyDescent="0.2">
      <c r="A39" s="87" t="s">
        <v>213</v>
      </c>
      <c r="B39" s="29" t="str">
        <f>IFERROR(VLOOKUP(A39,'List of key experts'!$B$11:$D$34,3,0)&amp;" "&amp;VLOOKUP(A39,'List of key experts'!$B$11:$D$34,2,0),"N.N.")</f>
        <v xml:space="preserve"> </v>
      </c>
      <c r="C39" s="24" t="s">
        <v>41</v>
      </c>
      <c r="D39" s="9"/>
      <c r="E39" s="31"/>
      <c r="F39" s="10">
        <f>D39*E39</f>
        <v>0</v>
      </c>
      <c r="G39" s="13"/>
      <c r="I39" s="35">
        <f>D39</f>
        <v>0</v>
      </c>
      <c r="J39" s="36"/>
      <c r="K39" s="35">
        <f>I39+J39</f>
        <v>0</v>
      </c>
      <c r="L39" s="37">
        <f>K39*E39</f>
        <v>0</v>
      </c>
    </row>
    <row r="40" spans="1:12" hidden="1" x14ac:dyDescent="0.2">
      <c r="A40" s="87" t="s">
        <v>214</v>
      </c>
      <c r="B40" s="29" t="str">
        <f>IFERROR(VLOOKUP(A40,'List of key experts'!$B$11:$D$34,3,0)&amp;" "&amp;VLOOKUP(A40,'List of key experts'!$B$11:$D$34,2,0),"N.N.")</f>
        <v xml:space="preserve"> </v>
      </c>
      <c r="C40" s="24" t="s">
        <v>41</v>
      </c>
      <c r="D40" s="9"/>
      <c r="E40" s="31"/>
      <c r="F40" s="10">
        <f>D40*E40</f>
        <v>0</v>
      </c>
      <c r="G40" s="13"/>
      <c r="I40" s="35">
        <f>D40</f>
        <v>0</v>
      </c>
      <c r="J40" s="36"/>
      <c r="K40" s="35">
        <f>I40+J40</f>
        <v>0</v>
      </c>
      <c r="L40" s="37">
        <f>K40*E40</f>
        <v>0</v>
      </c>
    </row>
    <row r="41" spans="1:12" hidden="1" x14ac:dyDescent="0.2">
      <c r="A41" s="87" t="s">
        <v>215</v>
      </c>
      <c r="B41" s="29" t="str">
        <f>IFERROR(VLOOKUP(A41,'List of key experts'!$B$11:$D$34,3,0)&amp;" "&amp;VLOOKUP(A41,'List of key experts'!$B$11:$D$34,2,0),"N.N.")</f>
        <v xml:space="preserve"> </v>
      </c>
      <c r="C41" s="24" t="s">
        <v>41</v>
      </c>
      <c r="D41" s="9"/>
      <c r="E41" s="31"/>
      <c r="F41" s="10">
        <f>D41*E41</f>
        <v>0</v>
      </c>
      <c r="G41" s="13"/>
      <c r="I41" s="35">
        <f>D41</f>
        <v>0</v>
      </c>
      <c r="J41" s="36"/>
      <c r="K41" s="35">
        <f>I41+J41</f>
        <v>0</v>
      </c>
      <c r="L41" s="37">
        <f>K41*E41</f>
        <v>0</v>
      </c>
    </row>
    <row r="42" spans="1:12" hidden="1" x14ac:dyDescent="0.2">
      <c r="A42" s="87" t="s">
        <v>216</v>
      </c>
      <c r="B42" s="29" t="str">
        <f>IFERROR(VLOOKUP(A42,'List of key experts'!$B$11:$D$34,3,0)&amp;" "&amp;VLOOKUP(A42,'List of key experts'!$B$11:$D$34,2,0),"N.N.")</f>
        <v xml:space="preserve"> </v>
      </c>
      <c r="C42" s="24" t="s">
        <v>41</v>
      </c>
      <c r="D42" s="9"/>
      <c r="E42" s="31"/>
      <c r="F42" s="10">
        <f>D42*E42</f>
        <v>0</v>
      </c>
      <c r="G42" s="13"/>
      <c r="I42" s="35">
        <f>D42</f>
        <v>0</v>
      </c>
      <c r="J42" s="36"/>
      <c r="K42" s="35">
        <f>I42+J42</f>
        <v>0</v>
      </c>
      <c r="L42" s="37">
        <f>K42*E42</f>
        <v>0</v>
      </c>
    </row>
    <row r="43" spans="1:12" s="1" customFormat="1" ht="5.25" hidden="1" x14ac:dyDescent="0.2">
      <c r="C43" s="8"/>
    </row>
    <row r="44" spans="1:12" hidden="1" x14ac:dyDescent="0.2">
      <c r="A44" s="4" t="s">
        <v>24</v>
      </c>
      <c r="B44" s="4"/>
      <c r="C44" s="4"/>
      <c r="D44" s="4"/>
      <c r="E44" s="4"/>
      <c r="F44" s="11">
        <f>SUM(F39:F43)</f>
        <v>0</v>
      </c>
      <c r="G44" s="4"/>
      <c r="I44" s="4" t="s">
        <v>24</v>
      </c>
      <c r="J44" s="4"/>
      <c r="K44" s="4"/>
      <c r="L44" s="11">
        <f>SUM(L39:L43)</f>
        <v>0</v>
      </c>
    </row>
    <row r="45" spans="1:12" s="1" customFormat="1" ht="5.25" hidden="1" x14ac:dyDescent="0.2"/>
    <row r="46" spans="1:12" s="1" customFormat="1" hidden="1" x14ac:dyDescent="0.2">
      <c r="A46" s="53" t="s">
        <v>42</v>
      </c>
      <c r="B46" s="54"/>
      <c r="C46" s="54"/>
      <c r="D46" s="54"/>
      <c r="E46" s="54"/>
      <c r="F46" s="54"/>
      <c r="G46" s="54"/>
      <c r="H46" s="54"/>
      <c r="I46" s="54"/>
      <c r="J46" s="54"/>
      <c r="K46" s="54"/>
      <c r="L46" s="54"/>
    </row>
    <row r="47" spans="1:12" hidden="1" x14ac:dyDescent="0.2">
      <c r="A47" s="6" t="s">
        <v>43</v>
      </c>
      <c r="E47" s="6" t="s">
        <v>44</v>
      </c>
    </row>
    <row r="48" spans="1:12" ht="24" hidden="1" x14ac:dyDescent="0.2">
      <c r="A48" s="48" t="s">
        <v>28</v>
      </c>
      <c r="B48" s="2"/>
      <c r="C48" s="2" t="s">
        <v>39</v>
      </c>
      <c r="D48" s="2" t="s">
        <v>15</v>
      </c>
      <c r="E48" s="2" t="s">
        <v>40</v>
      </c>
      <c r="F48" s="2" t="s">
        <v>32</v>
      </c>
      <c r="G48" s="2" t="s">
        <v>18</v>
      </c>
      <c r="I48" s="2" t="s">
        <v>19</v>
      </c>
      <c r="J48" s="2" t="s">
        <v>20</v>
      </c>
      <c r="K48" s="2" t="s">
        <v>21</v>
      </c>
      <c r="L48" s="2" t="s">
        <v>22</v>
      </c>
    </row>
    <row r="49" spans="1:17" hidden="1" x14ac:dyDescent="0.2">
      <c r="A49" s="87" t="s">
        <v>221</v>
      </c>
      <c r="B49" s="24"/>
      <c r="C49" s="24" t="s">
        <v>45</v>
      </c>
      <c r="D49" s="9"/>
      <c r="E49" s="31"/>
      <c r="F49" s="10">
        <f>D49*E49</f>
        <v>0</v>
      </c>
      <c r="G49" s="13"/>
      <c r="I49" s="35">
        <f>D49</f>
        <v>0</v>
      </c>
      <c r="J49" s="36"/>
      <c r="K49" s="35">
        <f>I49+J49</f>
        <v>0</v>
      </c>
      <c r="L49" s="37">
        <f>K49*E49</f>
        <v>0</v>
      </c>
    </row>
    <row r="50" spans="1:17" hidden="1" x14ac:dyDescent="0.2">
      <c r="A50" s="87" t="s">
        <v>222</v>
      </c>
      <c r="B50" s="24"/>
      <c r="C50" s="24" t="s">
        <v>45</v>
      </c>
      <c r="D50" s="9"/>
      <c r="E50" s="31"/>
      <c r="F50" s="10">
        <f>D50*E50</f>
        <v>0</v>
      </c>
      <c r="G50" s="13"/>
      <c r="I50" s="35">
        <f>D50</f>
        <v>0</v>
      </c>
      <c r="J50" s="36"/>
      <c r="K50" s="35">
        <f>I50+J50</f>
        <v>0</v>
      </c>
      <c r="L50" s="37">
        <f>K50*E50</f>
        <v>0</v>
      </c>
    </row>
    <row r="51" spans="1:17" hidden="1" x14ac:dyDescent="0.2">
      <c r="A51" s="87" t="s">
        <v>223</v>
      </c>
      <c r="B51" s="24"/>
      <c r="C51" s="24" t="s">
        <v>45</v>
      </c>
      <c r="D51" s="9"/>
      <c r="E51" s="31"/>
      <c r="F51" s="10">
        <f>D51*E51</f>
        <v>0</v>
      </c>
      <c r="G51" s="13"/>
      <c r="I51" s="35">
        <f>D51</f>
        <v>0</v>
      </c>
      <c r="J51" s="36"/>
      <c r="K51" s="35">
        <f>I51+J51</f>
        <v>0</v>
      </c>
      <c r="L51" s="37">
        <f>K51*E51</f>
        <v>0</v>
      </c>
    </row>
    <row r="52" spans="1:17" s="1" customFormat="1" ht="5.25" hidden="1" x14ac:dyDescent="0.2">
      <c r="C52" s="8"/>
    </row>
    <row r="53" spans="1:17" hidden="1" x14ac:dyDescent="0.2">
      <c r="A53" s="4" t="s">
        <v>24</v>
      </c>
      <c r="B53" s="4"/>
      <c r="C53" s="4"/>
      <c r="D53" s="4"/>
      <c r="E53" s="4"/>
      <c r="F53" s="11">
        <f>SUM(F49:F52)</f>
        <v>0</v>
      </c>
      <c r="G53" s="4"/>
      <c r="I53" s="4" t="s">
        <v>24</v>
      </c>
      <c r="J53" s="4"/>
      <c r="K53" s="4"/>
      <c r="L53" s="11">
        <f>SUM(L49:L52)</f>
        <v>0</v>
      </c>
    </row>
    <row r="54" spans="1:17" s="23" customFormat="1" ht="9" thickBot="1" x14ac:dyDescent="0.25"/>
    <row r="55" spans="1:17" ht="13.5" thickTop="1" thickBot="1" x14ac:dyDescent="0.25">
      <c r="A55" s="32" t="s">
        <v>46</v>
      </c>
      <c r="B55" s="32"/>
      <c r="C55" s="32"/>
      <c r="D55" s="32"/>
      <c r="E55" s="32"/>
      <c r="F55" s="32"/>
      <c r="G55" s="32"/>
      <c r="I55" s="32" t="s">
        <v>47</v>
      </c>
      <c r="J55" s="32"/>
      <c r="K55" s="32"/>
      <c r="L55" s="32"/>
    </row>
    <row r="56" spans="1:17" s="27" customFormat="1" thickTop="1" x14ac:dyDescent="0.2">
      <c r="A56" s="76" t="s">
        <v>48</v>
      </c>
      <c r="B56" s="76"/>
      <c r="C56" s="76"/>
      <c r="D56" s="76"/>
      <c r="E56" s="76"/>
      <c r="F56" s="76"/>
      <c r="G56" s="76"/>
      <c r="H56" s="76"/>
      <c r="I56" s="76"/>
      <c r="J56" s="76"/>
      <c r="K56" s="76"/>
      <c r="L56" s="76"/>
      <c r="M56" s="76"/>
      <c r="N56" s="76"/>
      <c r="O56" s="76"/>
      <c r="P56" s="76"/>
      <c r="Q56" s="76"/>
    </row>
    <row r="57" spans="1:17" s="27" customFormat="1" ht="11.25" x14ac:dyDescent="0.2">
      <c r="A57" s="76" t="s">
        <v>49</v>
      </c>
      <c r="B57" s="76"/>
      <c r="C57" s="76"/>
      <c r="D57" s="76"/>
      <c r="E57" s="76"/>
      <c r="F57" s="76"/>
      <c r="G57" s="76"/>
      <c r="H57" s="76"/>
      <c r="I57" s="76"/>
      <c r="J57" s="76"/>
      <c r="K57" s="76"/>
      <c r="L57" s="76"/>
      <c r="M57" s="76"/>
      <c r="N57" s="76"/>
      <c r="O57" s="76"/>
      <c r="P57" s="76"/>
      <c r="Q57" s="76"/>
    </row>
    <row r="58" spans="1:17" ht="24" x14ac:dyDescent="0.2">
      <c r="A58" s="2" t="s">
        <v>13</v>
      </c>
      <c r="B58" s="2" t="s">
        <v>50</v>
      </c>
      <c r="C58" s="2" t="s">
        <v>30</v>
      </c>
      <c r="D58" s="2" t="s">
        <v>15</v>
      </c>
      <c r="E58" s="2" t="s">
        <v>51</v>
      </c>
      <c r="F58" s="2" t="s">
        <v>32</v>
      </c>
      <c r="G58" s="2" t="s">
        <v>18</v>
      </c>
      <c r="I58" s="2" t="s">
        <v>19</v>
      </c>
      <c r="J58" s="2" t="s">
        <v>20</v>
      </c>
      <c r="K58" s="2" t="s">
        <v>21</v>
      </c>
      <c r="L58" s="2" t="s">
        <v>22</v>
      </c>
    </row>
    <row r="59" spans="1:17" hidden="1" x14ac:dyDescent="0.2">
      <c r="A59" s="87" t="s">
        <v>224</v>
      </c>
      <c r="B59" s="87"/>
      <c r="C59" s="87" t="s">
        <v>52</v>
      </c>
      <c r="D59" s="9"/>
      <c r="E59" s="31"/>
      <c r="F59" s="10">
        <f t="shared" ref="F59:F65" si="2">D59*E59</f>
        <v>0</v>
      </c>
      <c r="G59" s="13"/>
      <c r="I59" s="35">
        <f>D59</f>
        <v>0</v>
      </c>
      <c r="J59" s="36"/>
      <c r="K59" s="35">
        <f t="shared" ref="K59:K65" si="3">I59+J59</f>
        <v>0</v>
      </c>
      <c r="L59" s="37">
        <f>K59*E59</f>
        <v>0</v>
      </c>
    </row>
    <row r="60" spans="1:17" x14ac:dyDescent="0.2">
      <c r="A60" s="87" t="s">
        <v>225</v>
      </c>
      <c r="B60" s="87"/>
      <c r="C60" s="87" t="s">
        <v>53</v>
      </c>
      <c r="D60" s="12">
        <v>16</v>
      </c>
      <c r="E60" s="31"/>
      <c r="F60" s="10">
        <f t="shared" si="2"/>
        <v>0</v>
      </c>
      <c r="G60" s="13"/>
      <c r="I60" s="35">
        <f>D60</f>
        <v>16</v>
      </c>
      <c r="J60" s="36"/>
      <c r="K60" s="35">
        <f t="shared" si="3"/>
        <v>16</v>
      </c>
      <c r="L60" s="37">
        <f>K60*E60</f>
        <v>0</v>
      </c>
    </row>
    <row r="61" spans="1:17" x14ac:dyDescent="0.2">
      <c r="A61" s="56" t="s">
        <v>54</v>
      </c>
      <c r="B61" s="12"/>
      <c r="C61" s="5" t="s">
        <v>55</v>
      </c>
      <c r="D61" s="12">
        <v>1</v>
      </c>
      <c r="E61" s="68">
        <v>1600</v>
      </c>
      <c r="F61" s="10">
        <f>D61*E61</f>
        <v>1600</v>
      </c>
      <c r="G61" s="13"/>
      <c r="I61" s="35">
        <f>D61</f>
        <v>1</v>
      </c>
      <c r="J61" s="36"/>
      <c r="K61" s="35">
        <f>I61+J61</f>
        <v>1</v>
      </c>
      <c r="L61" s="37">
        <f>K61*E61</f>
        <v>1600</v>
      </c>
    </row>
    <row r="62" spans="1:17" x14ac:dyDescent="0.2">
      <c r="A62" s="87" t="s">
        <v>226</v>
      </c>
      <c r="B62" s="87"/>
      <c r="C62" s="87" t="s">
        <v>53</v>
      </c>
      <c r="D62" s="12">
        <v>16</v>
      </c>
      <c r="E62" s="31"/>
      <c r="F62" s="10">
        <f t="shared" si="2"/>
        <v>0</v>
      </c>
      <c r="G62" s="13" t="s">
        <v>208</v>
      </c>
      <c r="I62" s="35">
        <f>D62</f>
        <v>16</v>
      </c>
      <c r="J62" s="36"/>
      <c r="K62" s="35">
        <f t="shared" si="3"/>
        <v>16</v>
      </c>
      <c r="L62" s="37">
        <f>K62*E62</f>
        <v>0</v>
      </c>
    </row>
    <row r="63" spans="1:17" x14ac:dyDescent="0.2">
      <c r="A63" s="87" t="s">
        <v>227</v>
      </c>
      <c r="B63" s="87"/>
      <c r="C63" s="87" t="s">
        <v>53</v>
      </c>
      <c r="D63" s="12">
        <v>16</v>
      </c>
      <c r="E63" s="31"/>
      <c r="F63" s="10">
        <f t="shared" si="2"/>
        <v>0</v>
      </c>
      <c r="G63" s="13"/>
      <c r="I63" s="35">
        <f>D63</f>
        <v>16</v>
      </c>
      <c r="J63" s="36"/>
      <c r="K63" s="35">
        <f t="shared" si="3"/>
        <v>16</v>
      </c>
      <c r="L63" s="37">
        <f>K63*E63</f>
        <v>0</v>
      </c>
    </row>
    <row r="64" spans="1:17" ht="24" x14ac:dyDescent="0.2">
      <c r="A64" s="87" t="s">
        <v>228</v>
      </c>
      <c r="B64" s="87"/>
      <c r="C64" s="87" t="s">
        <v>53</v>
      </c>
      <c r="D64" s="12">
        <v>16</v>
      </c>
      <c r="E64" s="31"/>
      <c r="F64" s="10">
        <f t="shared" si="2"/>
        <v>0</v>
      </c>
      <c r="G64" s="13"/>
      <c r="I64" s="35">
        <f>D64</f>
        <v>16</v>
      </c>
      <c r="J64" s="36"/>
      <c r="K64" s="35">
        <f t="shared" si="3"/>
        <v>16</v>
      </c>
      <c r="L64" s="37">
        <f>K64*E64</f>
        <v>0</v>
      </c>
    </row>
    <row r="65" spans="1:12" x14ac:dyDescent="0.2">
      <c r="A65" s="87" t="s">
        <v>229</v>
      </c>
      <c r="B65" s="87"/>
      <c r="C65" s="87" t="s">
        <v>53</v>
      </c>
      <c r="D65" s="12">
        <v>2</v>
      </c>
      <c r="E65" s="31"/>
      <c r="F65" s="10">
        <f t="shared" si="2"/>
        <v>0</v>
      </c>
      <c r="G65" s="13" t="s">
        <v>206</v>
      </c>
      <c r="I65" s="35">
        <f>D65</f>
        <v>2</v>
      </c>
      <c r="J65" s="36"/>
      <c r="K65" s="35">
        <f t="shared" si="3"/>
        <v>2</v>
      </c>
      <c r="L65" s="37">
        <f>K65*E65</f>
        <v>0</v>
      </c>
    </row>
    <row r="66" spans="1:12" s="1" customFormat="1" ht="5.25" x14ac:dyDescent="0.2">
      <c r="C66" s="8"/>
    </row>
    <row r="67" spans="1:12" x14ac:dyDescent="0.2">
      <c r="A67" s="4" t="s">
        <v>24</v>
      </c>
      <c r="B67" s="4"/>
      <c r="C67" s="4"/>
      <c r="D67" s="4"/>
      <c r="E67" s="4"/>
      <c r="F67" s="11">
        <f>SUM(F59:F66)</f>
        <v>1600</v>
      </c>
      <c r="G67" s="4"/>
      <c r="I67" s="4" t="s">
        <v>24</v>
      </c>
      <c r="J67" s="4"/>
      <c r="K67" s="4"/>
      <c r="L67" s="11">
        <f>SUM(L59:L66)</f>
        <v>1600</v>
      </c>
    </row>
    <row r="68" spans="1:12" s="23" customFormat="1" ht="9" thickBot="1" x14ac:dyDescent="0.25"/>
    <row r="69" spans="1:12" ht="13.5" thickTop="1" thickBot="1" x14ac:dyDescent="0.25">
      <c r="A69" s="58" t="s">
        <v>56</v>
      </c>
      <c r="B69" s="32"/>
      <c r="C69" s="32"/>
      <c r="D69" s="32"/>
      <c r="E69" s="32"/>
      <c r="F69" s="32"/>
      <c r="G69" s="32"/>
      <c r="I69" s="32" t="s">
        <v>57</v>
      </c>
      <c r="J69" s="32"/>
      <c r="K69" s="32"/>
      <c r="L69" s="32"/>
    </row>
    <row r="70" spans="1:12" s="27" customFormat="1" ht="6.75" thickTop="1" x14ac:dyDescent="0.2"/>
    <row r="71" spans="1:12" ht="24" x14ac:dyDescent="0.2">
      <c r="A71" s="2" t="s">
        <v>13</v>
      </c>
      <c r="B71" s="2" t="s">
        <v>50</v>
      </c>
      <c r="C71" s="2" t="s">
        <v>39</v>
      </c>
      <c r="D71" s="2" t="s">
        <v>15</v>
      </c>
      <c r="E71" s="2" t="s">
        <v>51</v>
      </c>
      <c r="F71" s="2" t="s">
        <v>32</v>
      </c>
      <c r="G71" s="2" t="s">
        <v>18</v>
      </c>
      <c r="I71" s="2" t="s">
        <v>19</v>
      </c>
      <c r="J71" s="2" t="s">
        <v>20</v>
      </c>
      <c r="K71" s="2" t="s">
        <v>21</v>
      </c>
      <c r="L71" s="2" t="s">
        <v>22</v>
      </c>
    </row>
    <row r="72" spans="1:12" hidden="1" x14ac:dyDescent="0.2">
      <c r="A72" s="12" t="s">
        <v>58</v>
      </c>
      <c r="B72" s="87"/>
      <c r="C72" s="5" t="s">
        <v>59</v>
      </c>
      <c r="D72" s="9"/>
      <c r="E72" s="31"/>
      <c r="F72" s="10">
        <f t="shared" ref="F72:F77" si="4">D72*E72</f>
        <v>0</v>
      </c>
      <c r="G72" s="13"/>
      <c r="I72" s="35">
        <f>D72</f>
        <v>0</v>
      </c>
      <c r="J72" s="36"/>
      <c r="K72" s="35">
        <f t="shared" ref="K72:K77" si="5">I72+J72</f>
        <v>0</v>
      </c>
      <c r="L72" s="37">
        <f>K72*E72</f>
        <v>0</v>
      </c>
    </row>
    <row r="73" spans="1:12" ht="24" hidden="1" x14ac:dyDescent="0.2">
      <c r="A73" s="12" t="s">
        <v>60</v>
      </c>
      <c r="B73" s="87"/>
      <c r="C73" s="5" t="s">
        <v>61</v>
      </c>
      <c r="D73" s="9"/>
      <c r="E73" s="31"/>
      <c r="F73" s="10">
        <f t="shared" si="4"/>
        <v>0</v>
      </c>
      <c r="G73" s="13"/>
      <c r="I73" s="35">
        <f>D73</f>
        <v>0</v>
      </c>
      <c r="J73" s="36"/>
      <c r="K73" s="35">
        <f t="shared" si="5"/>
        <v>0</v>
      </c>
      <c r="L73" s="37">
        <f>K73*E73</f>
        <v>0</v>
      </c>
    </row>
    <row r="74" spans="1:12" hidden="1" x14ac:dyDescent="0.2">
      <c r="A74" s="12" t="s">
        <v>62</v>
      </c>
      <c r="B74" s="87"/>
      <c r="C74" s="5" t="s">
        <v>59</v>
      </c>
      <c r="D74" s="9"/>
      <c r="E74" s="31"/>
      <c r="F74" s="10">
        <f t="shared" si="4"/>
        <v>0</v>
      </c>
      <c r="G74" s="13"/>
      <c r="I74" s="35">
        <f>D74</f>
        <v>0</v>
      </c>
      <c r="J74" s="36"/>
      <c r="K74" s="35">
        <f t="shared" si="5"/>
        <v>0</v>
      </c>
      <c r="L74" s="37">
        <f>K74*E74</f>
        <v>0</v>
      </c>
    </row>
    <row r="75" spans="1:12" hidden="1" x14ac:dyDescent="0.2">
      <c r="A75" s="12" t="s">
        <v>63</v>
      </c>
      <c r="B75" s="87"/>
      <c r="C75" s="5" t="s">
        <v>59</v>
      </c>
      <c r="D75" s="9"/>
      <c r="E75" s="31"/>
      <c r="F75" s="10">
        <f t="shared" si="4"/>
        <v>0</v>
      </c>
      <c r="G75" s="13"/>
      <c r="I75" s="35">
        <f>D75</f>
        <v>0</v>
      </c>
      <c r="J75" s="36"/>
      <c r="K75" s="35">
        <f t="shared" si="5"/>
        <v>0</v>
      </c>
      <c r="L75" s="37">
        <f>K75*E75</f>
        <v>0</v>
      </c>
    </row>
    <row r="76" spans="1:12" hidden="1" x14ac:dyDescent="0.2">
      <c r="A76" s="87" t="s">
        <v>64</v>
      </c>
      <c r="B76" s="87"/>
      <c r="C76" s="87" t="s">
        <v>52</v>
      </c>
      <c r="D76" s="9"/>
      <c r="E76" s="31"/>
      <c r="F76" s="10">
        <f t="shared" si="4"/>
        <v>0</v>
      </c>
      <c r="G76" s="13"/>
      <c r="I76" s="35">
        <f>D76</f>
        <v>0</v>
      </c>
      <c r="J76" s="36"/>
      <c r="K76" s="35">
        <f t="shared" si="5"/>
        <v>0</v>
      </c>
      <c r="L76" s="37">
        <f>K76*E76</f>
        <v>0</v>
      </c>
    </row>
    <row r="77" spans="1:12" x14ac:dyDescent="0.2">
      <c r="A77" s="87" t="s">
        <v>230</v>
      </c>
      <c r="B77" s="46"/>
      <c r="C77" s="57" t="s">
        <v>65</v>
      </c>
      <c r="D77" s="12">
        <v>1</v>
      </c>
      <c r="E77" s="31"/>
      <c r="F77" s="10">
        <f t="shared" si="4"/>
        <v>0</v>
      </c>
      <c r="G77" s="13"/>
      <c r="I77" s="35">
        <f>D77</f>
        <v>1</v>
      </c>
      <c r="J77" s="36"/>
      <c r="K77" s="35">
        <f t="shared" si="5"/>
        <v>1</v>
      </c>
      <c r="L77" s="37">
        <f>K77*E77</f>
        <v>0</v>
      </c>
    </row>
    <row r="78" spans="1:12" s="1" customFormat="1" ht="5.25" x14ac:dyDescent="0.2"/>
    <row r="79" spans="1:12" x14ac:dyDescent="0.2">
      <c r="A79" s="4" t="s">
        <v>24</v>
      </c>
      <c r="B79" s="4"/>
      <c r="C79" s="4"/>
      <c r="D79" s="4"/>
      <c r="E79" s="4"/>
      <c r="F79" s="11">
        <f>SUM(F72:F78)</f>
        <v>0</v>
      </c>
      <c r="G79" s="4"/>
      <c r="I79" s="4" t="s">
        <v>24</v>
      </c>
      <c r="J79" s="4"/>
      <c r="K79" s="4"/>
      <c r="L79" s="11">
        <f>SUM(L72:L78)</f>
        <v>0</v>
      </c>
    </row>
    <row r="80" spans="1:12" s="23" customFormat="1" ht="9" thickBot="1" x14ac:dyDescent="0.25"/>
    <row r="81" spans="1:12" ht="13.5" thickTop="1" thickBot="1" x14ac:dyDescent="0.25">
      <c r="A81" s="32" t="s">
        <v>66</v>
      </c>
      <c r="B81" s="32"/>
      <c r="C81" s="32"/>
      <c r="D81" s="32"/>
      <c r="E81" s="32"/>
      <c r="F81" s="32"/>
      <c r="G81" s="32"/>
      <c r="I81" s="32" t="s">
        <v>67</v>
      </c>
      <c r="J81" s="32"/>
      <c r="K81" s="32"/>
      <c r="L81" s="32"/>
    </row>
    <row r="82" spans="1:12" s="27" customFormat="1" ht="6.75" thickTop="1" x14ac:dyDescent="0.2"/>
    <row r="83" spans="1:12" x14ac:dyDescent="0.2">
      <c r="A83" s="4" t="s">
        <v>68</v>
      </c>
      <c r="B83" s="4"/>
      <c r="C83" s="4"/>
      <c r="D83" s="4"/>
      <c r="E83" s="4"/>
      <c r="F83" s="15">
        <f>F79+F67+F53+F44+F18+F34</f>
        <v>1600</v>
      </c>
      <c r="G83" s="4"/>
      <c r="I83" s="4" t="s">
        <v>68</v>
      </c>
      <c r="J83" s="4"/>
      <c r="K83" s="4"/>
      <c r="L83" s="15">
        <f>L79+L67+L53+L44+L18+L34</f>
        <v>1600</v>
      </c>
    </row>
    <row r="84" spans="1:12" x14ac:dyDescent="0.2">
      <c r="A84" s="14" t="s">
        <v>69</v>
      </c>
      <c r="B84" s="30"/>
      <c r="C84" s="14"/>
      <c r="D84" s="14"/>
      <c r="E84" s="14"/>
      <c r="F84" s="16">
        <f>B84*F83</f>
        <v>0</v>
      </c>
      <c r="G84" s="14"/>
      <c r="I84" s="14" t="str">
        <f>"plus value-added tax "&amp;TEXT(B84,"0%")</f>
        <v>plus value-added tax 0%</v>
      </c>
      <c r="J84" s="14"/>
      <c r="K84" s="38"/>
      <c r="L84" s="16">
        <f>B84*L83</f>
        <v>0</v>
      </c>
    </row>
    <row r="85" spans="1:12" x14ac:dyDescent="0.2">
      <c r="A85" s="4" t="s">
        <v>70</v>
      </c>
      <c r="B85" s="4"/>
      <c r="C85" s="4"/>
      <c r="D85" s="4"/>
      <c r="E85" s="4"/>
      <c r="F85" s="15">
        <f>F83+F84</f>
        <v>1600</v>
      </c>
      <c r="G85" s="4"/>
      <c r="I85" s="4" t="s">
        <v>70</v>
      </c>
      <c r="J85" s="4"/>
      <c r="K85" s="4"/>
      <c r="L85" s="15">
        <f>L83+L84</f>
        <v>1600</v>
      </c>
    </row>
    <row r="86" spans="1:12" s="23" customFormat="1" ht="8.25" x14ac:dyDescent="0.2"/>
    <row r="87" spans="1:12" s="23" customFormat="1" ht="9" thickBot="1" x14ac:dyDescent="0.25"/>
    <row r="88" spans="1:12" ht="13.5" thickTop="1" thickBot="1" x14ac:dyDescent="0.25">
      <c r="A88" s="32" t="s">
        <v>71</v>
      </c>
      <c r="B88" s="32"/>
      <c r="C88" s="32"/>
      <c r="D88" s="32"/>
      <c r="E88" s="32"/>
      <c r="F88" s="32"/>
      <c r="G88" s="32"/>
      <c r="I88" s="58" t="s">
        <v>72</v>
      </c>
      <c r="J88" s="32"/>
      <c r="K88" s="32"/>
      <c r="L88" s="32"/>
    </row>
    <row r="89" spans="1:12" s="25" customFormat="1" ht="9.75" thickTop="1" x14ac:dyDescent="0.2"/>
    <row r="90" spans="1:12" x14ac:dyDescent="0.2">
      <c r="A90" s="65" t="s">
        <v>73</v>
      </c>
      <c r="B90" s="66"/>
      <c r="C90" s="66"/>
      <c r="D90" s="66"/>
      <c r="E90" s="66"/>
      <c r="F90" s="66"/>
      <c r="G90" s="66"/>
      <c r="I90" s="77"/>
      <c r="J90" s="77"/>
      <c r="K90" s="77"/>
      <c r="L90" s="77"/>
    </row>
    <row r="91" spans="1:12" ht="39" customHeight="1" x14ac:dyDescent="0.2">
      <c r="A91" s="71" t="s">
        <v>74</v>
      </c>
      <c r="B91" s="72"/>
      <c r="C91" s="72"/>
      <c r="D91" s="72"/>
      <c r="E91" s="72"/>
      <c r="F91" s="72"/>
      <c r="G91" s="72"/>
      <c r="I91" s="78" t="s">
        <v>75</v>
      </c>
      <c r="J91" s="79"/>
      <c r="K91" s="79"/>
      <c r="L91" s="79"/>
    </row>
    <row r="92" spans="1:12" ht="74.25" customHeight="1" x14ac:dyDescent="0.2">
      <c r="A92" s="73" t="s">
        <v>76</v>
      </c>
      <c r="B92" s="74"/>
      <c r="C92" s="74"/>
      <c r="D92" s="74"/>
      <c r="E92" s="74"/>
      <c r="F92" s="74"/>
      <c r="G92" s="74"/>
      <c r="I92" s="79"/>
      <c r="J92" s="79"/>
      <c r="K92" s="79"/>
      <c r="L92" s="79"/>
    </row>
    <row r="93" spans="1:12" ht="114.75" customHeight="1" x14ac:dyDescent="0.2">
      <c r="A93" s="73" t="s">
        <v>77</v>
      </c>
      <c r="B93" s="74"/>
      <c r="C93" s="74"/>
      <c r="D93" s="74"/>
      <c r="E93" s="74"/>
      <c r="F93" s="74"/>
      <c r="G93" s="74"/>
      <c r="I93" s="79"/>
      <c r="J93" s="79"/>
      <c r="K93" s="79"/>
      <c r="L93" s="79"/>
    </row>
    <row r="94" spans="1:12" ht="201.75" customHeight="1" x14ac:dyDescent="0.2">
      <c r="A94" s="73" t="s">
        <v>78</v>
      </c>
      <c r="B94" s="74"/>
      <c r="C94" s="74"/>
      <c r="D94" s="74"/>
      <c r="E94" s="74"/>
      <c r="F94" s="74"/>
      <c r="G94" s="74"/>
      <c r="I94" s="79"/>
      <c r="J94" s="79"/>
      <c r="K94" s="79"/>
      <c r="L94" s="79"/>
    </row>
    <row r="95" spans="1:12" ht="159" customHeight="1" x14ac:dyDescent="0.2">
      <c r="A95" s="73" t="s">
        <v>79</v>
      </c>
      <c r="B95" s="74"/>
      <c r="C95" s="74"/>
      <c r="D95" s="74"/>
      <c r="E95" s="74"/>
      <c r="F95" s="74"/>
      <c r="G95" s="74"/>
    </row>
    <row r="96" spans="1:12" ht="58.5" customHeight="1" x14ac:dyDescent="0.2">
      <c r="A96" s="75" t="s">
        <v>80</v>
      </c>
      <c r="B96" s="74"/>
      <c r="C96" s="74"/>
      <c r="D96" s="74"/>
      <c r="E96" s="74"/>
      <c r="F96" s="74"/>
      <c r="G96" s="74"/>
    </row>
    <row r="97" spans="1:7" ht="58.5" customHeight="1" x14ac:dyDescent="0.2">
      <c r="A97" s="69" t="s">
        <v>81</v>
      </c>
      <c r="B97" s="70"/>
      <c r="C97" s="70"/>
      <c r="D97" s="70"/>
      <c r="E97" s="70"/>
      <c r="F97" s="70"/>
      <c r="G97" s="70"/>
    </row>
    <row r="98" spans="1:7" ht="60.75" customHeight="1" x14ac:dyDescent="0.2">
      <c r="A98" s="69" t="s">
        <v>82</v>
      </c>
      <c r="B98" s="70"/>
      <c r="C98" s="70"/>
      <c r="D98" s="70"/>
      <c r="E98" s="70"/>
      <c r="F98" s="70"/>
      <c r="G98" s="70"/>
    </row>
  </sheetData>
  <sheetProtection algorithmName="SHA-512" hashValue="/WiCpg3yWYp3zBWw/LSG88gP4Jw42dOvwTA3CgRCGbH04BFzRNTTvlba9yW9esOHAfptsjqhDbaxDYJvOf5HmQ==" saltValue="5PTC0RUTK43fpl/aJg1RyQ==" spinCount="100000" sheet="1" objects="1" scenarios="1" formatCells="0" formatRows="0"/>
  <mergeCells count="24">
    <mergeCell ref="B1:G1"/>
    <mergeCell ref="I90:L90"/>
    <mergeCell ref="I91:L94"/>
    <mergeCell ref="B12:C12"/>
    <mergeCell ref="D5:G5"/>
    <mergeCell ref="D3:E3"/>
    <mergeCell ref="K3:L3"/>
    <mergeCell ref="I5:L5"/>
    <mergeCell ref="K8:L8"/>
    <mergeCell ref="D8:G8"/>
    <mergeCell ref="A98:G98"/>
    <mergeCell ref="A97:G97"/>
    <mergeCell ref="B13:C13"/>
    <mergeCell ref="B14:C14"/>
    <mergeCell ref="B15:C15"/>
    <mergeCell ref="B16:C16"/>
    <mergeCell ref="A91:G91"/>
    <mergeCell ref="A92:G92"/>
    <mergeCell ref="A96:G96"/>
    <mergeCell ref="A93:G93"/>
    <mergeCell ref="A94:G94"/>
    <mergeCell ref="A95:G95"/>
    <mergeCell ref="A56:Q56"/>
    <mergeCell ref="A57:Q57"/>
  </mergeCells>
  <phoneticPr fontId="8" type="noConversion"/>
  <conditionalFormatting sqref="E13">
    <cfRule type="expression" dxfId="0" priority="2">
      <formula>E13&lt;&gt;ROUNDDOWN(E13*100,0)/100</formula>
    </cfRule>
  </conditionalFormatting>
  <dataValidations count="3">
    <dataValidation type="date" operator="greaterThanOrEqual" allowBlank="1" showInputMessage="1" showErrorMessage="1" sqref="D3 K8" xr:uid="{00000000-0002-0000-0100-000000000000}">
      <formula1>1</formula1>
    </dataValidation>
    <dataValidation type="list" allowBlank="1" showInputMessage="1" showErrorMessage="1" sqref="C76 C59:C65" xr:uid="{00000000-0002-0000-0100-000001000000}">
      <formula1>Erstattungsart</formula1>
    </dataValidation>
    <dataValidation type="list" allowBlank="1" showInputMessage="1" sqref="A39:A42 A25:A32" xr:uid="{00000000-0002-0000-0100-000002000000}">
      <formula1>lSFK</formula1>
    </dataValidation>
  </dataValidations>
  <hyperlinks>
    <hyperlink ref="A57" r:id="rId1" xr:uid="{00000000-0004-0000-0100-000000000000}"/>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F46" sqref="F46"/>
    </sheetView>
  </sheetViews>
  <sheetFormatPr baseColWidth="10" defaultColWidth="11" defaultRowHeight="12" x14ac:dyDescent="0.2"/>
  <cols>
    <col min="1" max="1" width="2.7109375" customWidth="1"/>
    <col min="2" max="2" width="15" customWidth="1"/>
    <col min="3" max="3" width="19" customWidth="1"/>
    <col min="4" max="4" width="19.42578125" customWidth="1"/>
    <col min="5" max="5" width="13.140625" customWidth="1"/>
    <col min="6" max="6" width="21.140625" customWidth="1"/>
    <col min="7" max="7" width="66.140625" customWidth="1"/>
  </cols>
  <sheetData>
    <row r="2" spans="2:7" x14ac:dyDescent="0.2">
      <c r="B2" s="86" t="s">
        <v>83</v>
      </c>
      <c r="C2" s="86"/>
      <c r="D2" s="86"/>
      <c r="E2" s="86"/>
      <c r="F2" s="86"/>
      <c r="G2" s="86"/>
    </row>
    <row r="3" spans="2:7" x14ac:dyDescent="0.2">
      <c r="B3" s="6" t="s">
        <v>84</v>
      </c>
    </row>
    <row r="4" spans="2:7" x14ac:dyDescent="0.2">
      <c r="B4" s="6" t="s">
        <v>85</v>
      </c>
    </row>
    <row r="5" spans="2:7" s="1" customFormat="1" ht="5.25" x14ac:dyDescent="0.2"/>
    <row r="6" spans="2:7" x14ac:dyDescent="0.2">
      <c r="B6" t="s">
        <v>86</v>
      </c>
      <c r="C6" t="str">
        <f>_xlfn.SINGLE(IF(_xlfn.SINGLE('Price Schedule'!B3)="","",'Price Schedule'!B3))</f>
        <v>10060562</v>
      </c>
      <c r="E6" t="s">
        <v>5</v>
      </c>
      <c r="F6" s="19">
        <f>'Price Schedule'!D3</f>
        <v>0</v>
      </c>
    </row>
    <row r="7" spans="2:7" s="1" customFormat="1" ht="5.25" x14ac:dyDescent="0.2">
      <c r="C7" s="17"/>
      <c r="F7" s="18"/>
    </row>
    <row r="8" spans="2:7" ht="36" x14ac:dyDescent="0.2">
      <c r="B8" t="s">
        <v>87</v>
      </c>
      <c r="C8" t="str">
        <f>_xlfn.SINGLE(IF(_xlfn.SINGLE('Price Schedule'!B5)="","",'Price Schedule'!B5))</f>
        <v>20.9021.5 – 001.00</v>
      </c>
      <c r="E8" s="49" t="s">
        <v>88</v>
      </c>
      <c r="F8" s="3" t="str">
        <f>IF(VENr="","",VENr)</f>
        <v/>
      </c>
    </row>
    <row r="9" spans="2:7" s="1" customFormat="1" ht="5.25" x14ac:dyDescent="0.2">
      <c r="C9" s="17"/>
      <c r="F9" s="17"/>
    </row>
    <row r="10" spans="2:7" ht="24" x14ac:dyDescent="0.2">
      <c r="B10" s="2" t="s">
        <v>89</v>
      </c>
      <c r="C10" s="2" t="s">
        <v>29</v>
      </c>
      <c r="D10" s="2" t="s">
        <v>90</v>
      </c>
      <c r="E10" s="2" t="s">
        <v>91</v>
      </c>
      <c r="F10" s="2" t="s">
        <v>92</v>
      </c>
      <c r="G10" s="2" t="s">
        <v>93</v>
      </c>
    </row>
    <row r="11" spans="2:7" x14ac:dyDescent="0.2">
      <c r="B11" s="13" t="s">
        <v>33</v>
      </c>
      <c r="C11" s="13"/>
      <c r="D11" s="13"/>
      <c r="E11" s="26"/>
      <c r="F11" s="13"/>
      <c r="G11" s="13"/>
    </row>
    <row r="12" spans="2:7" x14ac:dyDescent="0.2">
      <c r="B12" s="13" t="s">
        <v>35</v>
      </c>
      <c r="C12" s="13"/>
      <c r="D12" s="13"/>
      <c r="E12" s="26"/>
      <c r="F12" s="13"/>
      <c r="G12" s="13"/>
    </row>
    <row r="13" spans="2:7" x14ac:dyDescent="0.2">
      <c r="B13" s="13" t="s">
        <v>36</v>
      </c>
      <c r="C13" s="13"/>
      <c r="D13" s="13"/>
      <c r="E13" s="26"/>
      <c r="F13" s="13"/>
      <c r="G13" s="13"/>
    </row>
    <row r="14" spans="2:7" x14ac:dyDescent="0.2">
      <c r="B14" s="13" t="s">
        <v>37</v>
      </c>
      <c r="C14" s="13"/>
      <c r="D14" s="13"/>
      <c r="E14" s="26"/>
      <c r="F14" s="13"/>
      <c r="G14" s="13"/>
    </row>
    <row r="15" spans="2:7" x14ac:dyDescent="0.2">
      <c r="B15" s="13" t="s">
        <v>94</v>
      </c>
      <c r="C15" s="13"/>
      <c r="D15" s="13"/>
      <c r="E15" s="26"/>
      <c r="F15" s="13"/>
      <c r="G15" s="13"/>
    </row>
    <row r="16" spans="2:7" x14ac:dyDescent="0.2">
      <c r="B16" s="13" t="s">
        <v>95</v>
      </c>
      <c r="C16" s="13"/>
      <c r="D16" s="13"/>
      <c r="E16" s="26"/>
      <c r="F16" s="13"/>
      <c r="G16" s="13"/>
    </row>
    <row r="17" spans="2:7" x14ac:dyDescent="0.2">
      <c r="B17" s="13" t="s">
        <v>96</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oT3Wb18WsY7G1TzSAze8iHi7cI988UekW1NMgJmMNzBW5NN9Rb0w7f5lsAsW0ZauIhiht68kz5UEH9wpxwxM1A==" saltValue="4ieiOnsDPf8CDuVIvaltA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D14" activePane="bottomRight" state="frozen"/>
      <selection pane="topRight" activeCell="D1" sqref="D1"/>
      <selection pane="bottomLeft" activeCell="A14" sqref="A14"/>
      <selection pane="bottomRight" activeCell="F31" sqref="F31"/>
    </sheetView>
  </sheetViews>
  <sheetFormatPr baseColWidth="10" defaultColWidth="11.42578125" defaultRowHeight="12" x14ac:dyDescent="0.2"/>
  <cols>
    <col min="1" max="1" width="2.5703125" customWidth="1"/>
    <col min="2" max="2" width="52.140625" bestFit="1" customWidth="1"/>
    <col min="3" max="3" width="3" bestFit="1" customWidth="1"/>
    <col min="4" max="4" width="52.5703125" bestFit="1" customWidth="1"/>
    <col min="5" max="5" width="12.5703125" bestFit="1" customWidth="1"/>
    <col min="6" max="14" width="35.42578125" customWidth="1"/>
    <col min="15" max="24" width="16.7109375" customWidth="1"/>
  </cols>
  <sheetData>
    <row r="1" spans="1:15" ht="23.25" x14ac:dyDescent="0.2">
      <c r="A1" s="52" t="s">
        <v>97</v>
      </c>
      <c r="D1" s="45" t="s">
        <v>98</v>
      </c>
    </row>
    <row r="2" spans="1:15" x14ac:dyDescent="0.2">
      <c r="D2" s="50"/>
    </row>
    <row r="3" spans="1:15" x14ac:dyDescent="0.2">
      <c r="B3" t="s">
        <v>99</v>
      </c>
      <c r="E3" t="s">
        <v>100</v>
      </c>
      <c r="G3" t="s">
        <v>101</v>
      </c>
    </row>
    <row r="4" spans="1:15" x14ac:dyDescent="0.2">
      <c r="B4" t="s">
        <v>102</v>
      </c>
      <c r="E4">
        <v>1</v>
      </c>
      <c r="G4" s="43" t="s">
        <v>103</v>
      </c>
    </row>
    <row r="5" spans="1:15" x14ac:dyDescent="0.2">
      <c r="B5" t="s">
        <v>61</v>
      </c>
      <c r="E5">
        <v>2</v>
      </c>
      <c r="G5" s="44" t="s">
        <v>104</v>
      </c>
    </row>
    <row r="6" spans="1:15" x14ac:dyDescent="0.2">
      <c r="B6" t="s">
        <v>105</v>
      </c>
      <c r="E6">
        <v>3</v>
      </c>
    </row>
    <row r="7" spans="1:15" x14ac:dyDescent="0.2">
      <c r="B7" t="s">
        <v>106</v>
      </c>
      <c r="E7">
        <v>4</v>
      </c>
    </row>
    <row r="8" spans="1:15" x14ac:dyDescent="0.2">
      <c r="B8" t="s">
        <v>52</v>
      </c>
      <c r="E8">
        <v>5</v>
      </c>
    </row>
    <row r="10" spans="1:15" ht="12.75" thickBot="1" x14ac:dyDescent="0.25"/>
    <row r="11" spans="1:15" ht="13.5" thickTop="1" thickBot="1" x14ac:dyDescent="0.25">
      <c r="B11" s="32" t="s">
        <v>107</v>
      </c>
      <c r="F11" s="32" t="s">
        <v>108</v>
      </c>
    </row>
    <row r="12" spans="1:15" ht="12.75" thickTop="1" x14ac:dyDescent="0.2"/>
    <row r="13" spans="1:15" x14ac:dyDescent="0.2">
      <c r="B13" s="51" t="s">
        <v>109</v>
      </c>
      <c r="C13" t="s">
        <v>110</v>
      </c>
      <c r="D13" t="s">
        <v>111</v>
      </c>
      <c r="F13" t="s">
        <v>112</v>
      </c>
      <c r="G13" t="s">
        <v>113</v>
      </c>
      <c r="H13" t="s">
        <v>114</v>
      </c>
      <c r="I13" t="s">
        <v>115</v>
      </c>
      <c r="J13" t="s">
        <v>116</v>
      </c>
      <c r="K13" t="s">
        <v>117</v>
      </c>
      <c r="L13" t="s">
        <v>118</v>
      </c>
      <c r="M13" t="s">
        <v>119</v>
      </c>
      <c r="N13" t="s">
        <v>120</v>
      </c>
      <c r="O13" t="s">
        <v>121</v>
      </c>
    </row>
    <row r="14" spans="1:15" x14ac:dyDescent="0.2">
      <c r="B14" t="str">
        <f>IF(Tabelle4[[#This Row],[Nr]]=0,"Please select",TEXT(Tabelle4[[#This Row],[Nr]],"00")&amp;" "&amp;Tabelle4[[#This Row],[Expertise cluster Input]])</f>
        <v>Please select</v>
      </c>
      <c r="F14" s="34"/>
      <c r="G14" s="34"/>
      <c r="H14" s="34"/>
      <c r="I14" s="34"/>
      <c r="J14" s="34"/>
      <c r="K14" s="34"/>
      <c r="L14" s="34"/>
      <c r="M14" s="34"/>
      <c r="N14" s="34"/>
      <c r="O14" s="34"/>
    </row>
    <row r="15" spans="1:15" ht="24" x14ac:dyDescent="0.2">
      <c r="B15" t="str">
        <f>IF(Tabelle4[[#This Row],[Nr]]=0,"Please select",TEXT(Tabelle4[[#This Row],[Nr]],"00")&amp;" "&amp;Tabelle4[[#This Row],[Expertise cluster Input]])</f>
        <v>01 Organisational and management consulting</v>
      </c>
      <c r="C15">
        <v>1</v>
      </c>
      <c r="D15" t="s">
        <v>122</v>
      </c>
      <c r="F15" s="34" t="s">
        <v>123</v>
      </c>
      <c r="G15" s="34" t="s">
        <v>124</v>
      </c>
      <c r="H15" s="34" t="s">
        <v>125</v>
      </c>
      <c r="I15" s="34"/>
      <c r="J15" s="34"/>
      <c r="K15" s="34"/>
      <c r="L15" s="34"/>
      <c r="M15" s="34"/>
      <c r="N15" s="34"/>
      <c r="O15" s="34"/>
    </row>
    <row r="16" spans="1:15" ht="24" x14ac:dyDescent="0.2">
      <c r="B16" t="str">
        <f>IF(Tabelle4[[#This Row],[Nr]]=0,"Please select",TEXT(Tabelle4[[#This Row],[Nr]],"00")&amp;" "&amp;Tabelle4[[#This Row],[Expertise cluster Input]])</f>
        <v>02 Personnel selection, management and training</v>
      </c>
      <c r="C16">
        <v>2</v>
      </c>
      <c r="D16" t="s">
        <v>126</v>
      </c>
      <c r="F16" s="34" t="s">
        <v>127</v>
      </c>
      <c r="G16" s="34" t="s">
        <v>128</v>
      </c>
      <c r="H16" s="34" t="s">
        <v>129</v>
      </c>
      <c r="I16" s="34" t="s">
        <v>130</v>
      </c>
      <c r="J16" s="34" t="s">
        <v>131</v>
      </c>
      <c r="K16" s="34" t="s">
        <v>132</v>
      </c>
      <c r="L16" s="34" t="s">
        <v>133</v>
      </c>
      <c r="M16" s="34"/>
      <c r="N16" s="34"/>
      <c r="O16" s="34"/>
    </row>
    <row r="17" spans="2:15" ht="36" x14ac:dyDescent="0.2">
      <c r="B17" t="str">
        <f>IF(Tabelle4[[#This Row],[Nr]]=0,"Please select",TEXT(Tabelle4[[#This Row],[Nr]],"00")&amp;" "&amp;Tabelle4[[#This Row],[Expertise cluster Input]])</f>
        <v>03 Rural development, agriculture, fishing and food</v>
      </c>
      <c r="C17">
        <v>3</v>
      </c>
      <c r="D17" t="s">
        <v>134</v>
      </c>
      <c r="F17" s="34" t="s">
        <v>135</v>
      </c>
      <c r="G17" s="34" t="s">
        <v>136</v>
      </c>
      <c r="H17" s="34" t="s">
        <v>137</v>
      </c>
      <c r="I17" s="34"/>
      <c r="J17" s="34"/>
      <c r="K17" s="34"/>
      <c r="L17" s="34"/>
      <c r="M17" s="34"/>
      <c r="N17" s="34"/>
      <c r="O17" s="34"/>
    </row>
    <row r="18" spans="2:15" ht="36" x14ac:dyDescent="0.2">
      <c r="B18" t="str">
        <f>IF(Tabelle4[[#This Row],[Nr]]=0,"Please select",TEXT(Tabelle4[[#This Row],[Nr]],"00")&amp;" "&amp;Tabelle4[[#This Row],[Expertise cluster Input]])</f>
        <v>04 Natural resources, biodiversity, oceans/coasts</v>
      </c>
      <c r="C18">
        <v>4</v>
      </c>
      <c r="D18" t="s">
        <v>138</v>
      </c>
      <c r="F18" s="34" t="s">
        <v>135</v>
      </c>
      <c r="G18" s="34" t="s">
        <v>136</v>
      </c>
      <c r="H18" s="34" t="s">
        <v>139</v>
      </c>
      <c r="I18" s="34"/>
      <c r="J18" s="34"/>
      <c r="K18" s="34"/>
      <c r="L18" s="34"/>
      <c r="M18" s="34"/>
      <c r="N18" s="34"/>
      <c r="O18" s="34"/>
    </row>
    <row r="19" spans="2:15" ht="48" x14ac:dyDescent="0.2">
      <c r="B19" t="str">
        <f>IF(Tabelle4[[#This Row],[Nr]]=0,"Please select",TEXT(Tabelle4[[#This Row],[Nr]],"00")&amp;" "&amp;Tabelle4[[#This Row],[Expertise cluster Input]])</f>
        <v>05 Energy and transport and climate change</v>
      </c>
      <c r="C19">
        <v>5</v>
      </c>
      <c r="D19" t="s">
        <v>140</v>
      </c>
      <c r="F19" s="34" t="s">
        <v>141</v>
      </c>
      <c r="G19" s="34" t="s">
        <v>136</v>
      </c>
      <c r="H19" s="34"/>
      <c r="I19" s="34"/>
      <c r="J19" s="34"/>
      <c r="K19" s="34"/>
      <c r="L19" s="34"/>
      <c r="M19" s="34"/>
      <c r="N19" s="34"/>
      <c r="O19" s="34"/>
    </row>
    <row r="20" spans="2:15" x14ac:dyDescent="0.2">
      <c r="B20" t="str">
        <f>IF(Tabelle4[[#This Row],[Nr]]=0,"Please select",TEXT(Tabelle4[[#This Row],[Nr]],"00")&amp;" "&amp;Tabelle4[[#This Row],[Expertise cluster Input]])</f>
        <v>06 Communication, multimedia and social media</v>
      </c>
      <c r="C20">
        <v>6</v>
      </c>
      <c r="D20" t="s">
        <v>142</v>
      </c>
      <c r="F20" s="34" t="s">
        <v>143</v>
      </c>
      <c r="G20" s="34" t="s">
        <v>144</v>
      </c>
      <c r="H20" s="34" t="s">
        <v>145</v>
      </c>
      <c r="I20" s="34" t="s">
        <v>146</v>
      </c>
      <c r="J20" s="34" t="s">
        <v>147</v>
      </c>
      <c r="K20" s="34" t="s">
        <v>148</v>
      </c>
      <c r="L20" s="34" t="s">
        <v>149</v>
      </c>
      <c r="M20" s="34"/>
      <c r="N20" s="34"/>
      <c r="O20" s="34"/>
    </row>
    <row r="21" spans="2:15" ht="48" x14ac:dyDescent="0.2">
      <c r="B21" t="str">
        <f>IF(Tabelle4[[#This Row],[Nr]]=0,"Please select",TEXT(Tabelle4[[#This Row],[Nr]],"00")&amp;" "&amp;Tabelle4[[#This Row],[Expertise cluster Input]])</f>
        <v>07 Private sector development and economic policy</v>
      </c>
      <c r="C21">
        <v>7</v>
      </c>
      <c r="D21" t="s">
        <v>150</v>
      </c>
      <c r="F21" s="34" t="s">
        <v>151</v>
      </c>
      <c r="G21" s="34" t="s">
        <v>152</v>
      </c>
      <c r="H21" s="34"/>
      <c r="I21" s="34"/>
      <c r="J21" s="34"/>
      <c r="K21" s="34"/>
      <c r="L21" s="34"/>
      <c r="M21" s="34"/>
      <c r="N21" s="34"/>
      <c r="O21" s="34"/>
    </row>
    <row r="22" spans="2:15" ht="36" x14ac:dyDescent="0.2">
      <c r="B22" t="str">
        <f>IF(Tabelle4[[#This Row],[Nr]]=0,"Please select",TEXT(Tabelle4[[#This Row],[Nr]],"00")&amp;" "&amp;Tabelle4[[#This Row],[Expertise cluster Input]])</f>
        <v>08 Crises, conflicts, disasters, displacement and migration</v>
      </c>
      <c r="C22">
        <v>8</v>
      </c>
      <c r="D22" t="s">
        <v>153</v>
      </c>
      <c r="F22" s="34" t="s">
        <v>135</v>
      </c>
      <c r="G22" s="34" t="s">
        <v>136</v>
      </c>
      <c r="H22" s="34"/>
      <c r="I22" s="34"/>
      <c r="J22" s="34"/>
      <c r="K22" s="34"/>
      <c r="L22" s="34"/>
      <c r="M22" s="34"/>
      <c r="N22" s="34"/>
      <c r="O22" s="34"/>
    </row>
    <row r="23" spans="2:15" ht="24" x14ac:dyDescent="0.2">
      <c r="B23" t="str">
        <f>IF(Tabelle4[[#This Row],[Nr]]=0,"Please select",TEXT(Tabelle4[[#This Row],[Nr]],"00")&amp;" "&amp;Tabelle4[[#This Row],[Expertise cluster Input]])</f>
        <v>09 Digitalisation</v>
      </c>
      <c r="C23">
        <v>9</v>
      </c>
      <c r="D23" t="s">
        <v>154</v>
      </c>
      <c r="F23" s="34" t="s">
        <v>123</v>
      </c>
      <c r="G23" s="34" t="s">
        <v>155</v>
      </c>
      <c r="H23" s="34" t="s">
        <v>156</v>
      </c>
      <c r="I23" s="34" t="s">
        <v>157</v>
      </c>
      <c r="J23" s="34" t="s">
        <v>158</v>
      </c>
      <c r="K23" s="34"/>
      <c r="L23" s="34"/>
      <c r="M23" s="34"/>
      <c r="N23" s="34"/>
      <c r="O23" s="34"/>
    </row>
    <row r="24" spans="2:15" ht="24" x14ac:dyDescent="0.2">
      <c r="B24" t="str">
        <f>IF(Tabelle4[[#This Row],[Nr]]=0,"Please select",TEXT(Tabelle4[[#This Row],[Nr]],"00")&amp;" "&amp;Tabelle4[[#This Row],[Expertise cluster Input]])</f>
        <v>10 IT implementation and operation</v>
      </c>
      <c r="C24">
        <v>10</v>
      </c>
      <c r="D24" t="s">
        <v>159</v>
      </c>
      <c r="F24" s="34" t="s">
        <v>160</v>
      </c>
      <c r="G24" s="34" t="s">
        <v>161</v>
      </c>
      <c r="H24" s="34"/>
      <c r="I24" s="34"/>
      <c r="J24" s="34"/>
      <c r="K24" s="34"/>
      <c r="L24" s="34"/>
      <c r="M24" s="34"/>
      <c r="N24" s="34"/>
      <c r="O24" s="34"/>
    </row>
    <row r="25" spans="2:15" ht="36" x14ac:dyDescent="0.2">
      <c r="B25" t="str">
        <f>IF(Tabelle4[[#This Row],[Nr]]=0,"Please select",TEXT(Tabelle4[[#This Row],[Nr]],"00")&amp;" "&amp;Tabelle4[[#This Row],[Expertise cluster Input]])</f>
        <v>11 Vocational education and youth</v>
      </c>
      <c r="C25">
        <v>11</v>
      </c>
      <c r="D25" t="s">
        <v>162</v>
      </c>
      <c r="F25" s="34" t="s">
        <v>135</v>
      </c>
      <c r="G25" s="34" t="s">
        <v>136</v>
      </c>
      <c r="H25" s="34" t="s">
        <v>163</v>
      </c>
      <c r="I25" s="34"/>
      <c r="J25" s="34"/>
      <c r="K25" s="34"/>
      <c r="L25" s="34"/>
      <c r="M25" s="34"/>
      <c r="N25" s="34"/>
      <c r="O25" s="34"/>
    </row>
    <row r="26" spans="2:15" ht="24" x14ac:dyDescent="0.2">
      <c r="B26" t="str">
        <f>IF(Tabelle4[[#This Row],[Nr]]=0,"Please select",TEXT(Tabelle4[[#This Row],[Nr]],"00")&amp;" "&amp;Tabelle4[[#This Row],[Expertise cluster Input]])</f>
        <v>12 Financial systems and insurance</v>
      </c>
      <c r="C26">
        <v>12</v>
      </c>
      <c r="D26" t="s">
        <v>164</v>
      </c>
      <c r="F26" s="34" t="s">
        <v>165</v>
      </c>
      <c r="G26" s="34" t="s">
        <v>166</v>
      </c>
      <c r="H26" s="34"/>
      <c r="I26" s="34"/>
      <c r="J26" s="34"/>
      <c r="K26" s="34"/>
      <c r="L26" s="34"/>
      <c r="M26" s="34"/>
      <c r="N26" s="34"/>
      <c r="O26" s="34"/>
    </row>
    <row r="27" spans="2:15" ht="36" x14ac:dyDescent="0.2">
      <c r="B27" t="str">
        <f>IF(Tabelle4[[#This Row],[Nr]]=0,"Please select",TEXT(Tabelle4[[#This Row],[Nr]],"00")&amp;" "&amp;Tabelle4[[#This Row],[Expertise cluster Input]])</f>
        <v>13 Social protection and health</v>
      </c>
      <c r="C27">
        <v>13</v>
      </c>
      <c r="D27" t="s">
        <v>167</v>
      </c>
      <c r="F27" s="34" t="s">
        <v>135</v>
      </c>
      <c r="G27" s="34" t="s">
        <v>136</v>
      </c>
      <c r="H27" s="34" t="s">
        <v>168</v>
      </c>
      <c r="I27" s="34"/>
      <c r="J27" s="34"/>
      <c r="K27" s="34"/>
      <c r="L27" s="34"/>
      <c r="M27" s="34"/>
      <c r="N27" s="34"/>
      <c r="O27" s="34"/>
    </row>
    <row r="28" spans="2:15" ht="36" x14ac:dyDescent="0.2">
      <c r="B28" t="str">
        <f>IF(Tabelle4[[#This Row],[Nr]]=0,"Please select",TEXT(Tabelle4[[#This Row],[Nr]],"00")&amp;" "&amp;Tabelle4[[#This Row],[Expertise cluster Input]])</f>
        <v>14 Democracy, decentralisation, urban development</v>
      </c>
      <c r="C28">
        <v>14</v>
      </c>
      <c r="D28" t="s">
        <v>169</v>
      </c>
      <c r="F28" s="34" t="s">
        <v>170</v>
      </c>
      <c r="G28" s="34" t="s">
        <v>171</v>
      </c>
      <c r="H28" s="34"/>
      <c r="I28" s="34"/>
      <c r="J28" s="34"/>
      <c r="K28" s="34"/>
      <c r="L28" s="34"/>
      <c r="M28" s="34"/>
      <c r="N28" s="34"/>
      <c r="O28" s="34"/>
    </row>
    <row r="29" spans="2:15" ht="36" x14ac:dyDescent="0.2">
      <c r="B29" t="str">
        <f>IF(Tabelle4[[#This Row],[Nr]]=0,"Please select",TEXT(Tabelle4[[#This Row],[Nr]],"00")&amp;" "&amp;Tabelle4[[#This Row],[Expertise cluster Input]])</f>
        <v>15 Public finance and administration, anti-corruption, integrity</v>
      </c>
      <c r="C29">
        <v>15</v>
      </c>
      <c r="D29" t="s">
        <v>172</v>
      </c>
      <c r="F29" s="34" t="s">
        <v>135</v>
      </c>
      <c r="G29" s="34" t="s">
        <v>173</v>
      </c>
      <c r="H29" s="34"/>
      <c r="I29" s="34"/>
      <c r="J29" s="34"/>
      <c r="K29" s="34"/>
      <c r="L29" s="34"/>
      <c r="M29" s="34"/>
      <c r="N29" s="34"/>
      <c r="O29" s="34"/>
    </row>
    <row r="30" spans="2:15" ht="24" x14ac:dyDescent="0.2">
      <c r="B30" t="str">
        <f>IF(Tabelle4[[#This Row],[Nr]]=0,"Please select",TEXT(Tabelle4[[#This Row],[Nr]],"00")&amp;" "&amp;Tabelle4[[#This Row],[Expertise cluster Input]])</f>
        <v>16 Rule of law, human rights &amp; gender, security</v>
      </c>
      <c r="C30">
        <v>16</v>
      </c>
      <c r="D30" t="s">
        <v>174</v>
      </c>
      <c r="F30" s="34" t="s">
        <v>173</v>
      </c>
      <c r="G30" s="34"/>
      <c r="H30" s="34"/>
      <c r="I30" s="34"/>
      <c r="J30" s="34"/>
      <c r="K30" s="34"/>
      <c r="L30" s="34"/>
      <c r="M30" s="34"/>
      <c r="N30" s="34"/>
      <c r="O30" s="34"/>
    </row>
    <row r="31" spans="2:15" ht="36" x14ac:dyDescent="0.2">
      <c r="B31" t="str">
        <f>IF(Tabelle4[[#This Row],[Nr]]=0,"Please select",TEXT(Tabelle4[[#This Row],[Nr]],"00")&amp;" "&amp;Tabelle4[[#This Row],[Expertise cluster Input]])</f>
        <v>17 Environmental management, water, waste, resource efficiency</v>
      </c>
      <c r="C31">
        <v>17</v>
      </c>
      <c r="D31" t="s">
        <v>175</v>
      </c>
      <c r="F31" s="34" t="s">
        <v>135</v>
      </c>
      <c r="G31" s="34" t="s">
        <v>173</v>
      </c>
      <c r="H31" s="34"/>
      <c r="I31" s="34"/>
      <c r="J31" s="34"/>
      <c r="K31" s="34"/>
      <c r="L31" s="34"/>
      <c r="M31" s="34"/>
      <c r="N31" s="34"/>
      <c r="O31" s="34"/>
    </row>
    <row r="32" spans="2:15" ht="24" x14ac:dyDescent="0.2">
      <c r="B32" t="str">
        <f>IF(Tabelle4[[#This Row],[Nr]]=0,"Please select",TEXT(Tabelle4[[#This Row],[Nr]],"00")&amp;" "&amp;Tabelle4[[#This Row],[Expertise cluster Input]])</f>
        <v>18 Legal consulting</v>
      </c>
      <c r="C32">
        <v>18</v>
      </c>
      <c r="D32" t="s">
        <v>176</v>
      </c>
      <c r="F32" s="34" t="s">
        <v>177</v>
      </c>
      <c r="G32" s="34" t="s">
        <v>178</v>
      </c>
      <c r="H32" s="64" t="s">
        <v>179</v>
      </c>
      <c r="I32" s="64" t="s">
        <v>179</v>
      </c>
      <c r="J32" s="64" t="s">
        <v>179</v>
      </c>
      <c r="K32" s="64" t="s">
        <v>179</v>
      </c>
      <c r="L32" s="34"/>
      <c r="M32" s="34"/>
      <c r="N32" s="34"/>
      <c r="O32" s="34"/>
    </row>
    <row r="33" spans="2:15" ht="24" x14ac:dyDescent="0.2">
      <c r="B33" t="str">
        <f>IF(Tabelle4[[#This Row],[Nr]]=0,"Please select",TEXT(Tabelle4[[#This Row],[Nr]],"00")&amp;" "&amp;Tabelle4[[#This Row],[Expertise cluster Input]])</f>
        <v>19 Planning and architectural services</v>
      </c>
      <c r="C33">
        <v>19</v>
      </c>
      <c r="D33" t="s">
        <v>180</v>
      </c>
      <c r="F33" s="34" t="s">
        <v>181</v>
      </c>
      <c r="G33" s="34" t="s">
        <v>182</v>
      </c>
      <c r="H33" s="34" t="s">
        <v>183</v>
      </c>
      <c r="I33" s="34" t="s">
        <v>184</v>
      </c>
      <c r="J33" s="34" t="s">
        <v>185</v>
      </c>
      <c r="K33" s="34"/>
      <c r="L33" s="34"/>
      <c r="M33" s="34"/>
      <c r="N33" s="34"/>
      <c r="O33" s="34"/>
    </row>
    <row r="34" spans="2:15" ht="24" x14ac:dyDescent="0.2">
      <c r="B34" t="str">
        <f>IF(Tabelle4[[#This Row],[Nr]]=0,"Please select",TEXT(Tabelle4[[#This Row],[Nr]],"00")&amp;" "&amp;Tabelle4[[#This Row],[Expertise cluster Input]])</f>
        <v>20 Translation and interpreting services</v>
      </c>
      <c r="C34">
        <v>20</v>
      </c>
      <c r="D34" t="s">
        <v>186</v>
      </c>
      <c r="F34" s="34" t="s">
        <v>187</v>
      </c>
      <c r="G34" s="34" t="s">
        <v>188</v>
      </c>
      <c r="H34" s="34" t="s">
        <v>189</v>
      </c>
      <c r="I34" s="34" t="s">
        <v>190</v>
      </c>
      <c r="J34" s="34" t="s">
        <v>191</v>
      </c>
      <c r="K34" s="34"/>
      <c r="L34" s="34" t="s">
        <v>192</v>
      </c>
      <c r="M34" s="34" t="s">
        <v>193</v>
      </c>
      <c r="N34" s="34" t="s">
        <v>194</v>
      </c>
      <c r="O34" s="34"/>
    </row>
    <row r="35" spans="2:15" x14ac:dyDescent="0.2">
      <c r="B35" t="str">
        <f>IF(Tabelle4[[#This Row],[Nr]]=0,"Please select",TEXT(Tabelle4[[#This Row],[Nr]],"00")&amp;" "&amp;Tabelle4[[#This Row],[Expertise cluster Input]])</f>
        <v>21 Monitoring and evaluation</v>
      </c>
      <c r="C35">
        <v>21</v>
      </c>
      <c r="D35" t="s">
        <v>195</v>
      </c>
      <c r="F35" s="34" t="s">
        <v>196</v>
      </c>
      <c r="G35" s="34" t="s">
        <v>197</v>
      </c>
      <c r="H35" s="34"/>
      <c r="I35" s="34"/>
      <c r="J35" s="34"/>
      <c r="K35" s="34"/>
      <c r="L35" s="34"/>
      <c r="M35" s="34"/>
      <c r="N35" s="34"/>
      <c r="O35" s="34"/>
    </row>
    <row r="36" spans="2:15" s="59" customFormat="1" ht="14.25" x14ac:dyDescent="0.2">
      <c r="B36" t="str">
        <f>IF(Tabelle4[[#This Row],[Nr]]=0,"Please select",TEXT(Tabelle4[[#This Row],[Nr]],"00")&amp;" "&amp;Tabelle4[[#This Row],[Expertise cluster Input]])</f>
        <v>22 Event management</v>
      </c>
      <c r="C36" s="59">
        <v>22</v>
      </c>
      <c r="D36" s="61" t="s">
        <v>198</v>
      </c>
      <c r="F36" s="61" t="s">
        <v>199</v>
      </c>
      <c r="G36" s="60"/>
      <c r="H36" s="60"/>
      <c r="I36" s="60"/>
      <c r="J36" s="60"/>
      <c r="K36" s="60"/>
      <c r="L36" s="60"/>
      <c r="M36" s="60"/>
      <c r="N36" s="60"/>
      <c r="O36" s="60"/>
    </row>
    <row r="37" spans="2:15" ht="26.25" thickBot="1" x14ac:dyDescent="0.25">
      <c r="B37" t="str">
        <f>IF(Tabelle4[[#This Row],[Nr]]=0,"Please select",TEXT(Tabelle4[[#This Row],[Nr]],"00")&amp;" "&amp;Tabelle4[[#This Row],[Expertise cluster Input]])</f>
        <v>23 External and internal auditing</v>
      </c>
      <c r="C37">
        <v>23</v>
      </c>
      <c r="D37" s="62" t="s">
        <v>200</v>
      </c>
      <c r="F37" s="67" t="s">
        <v>201</v>
      </c>
      <c r="G37" s="67" t="s">
        <v>202</v>
      </c>
      <c r="H37" s="67" t="s">
        <v>203</v>
      </c>
      <c r="I37" s="63" t="s">
        <v>204</v>
      </c>
      <c r="J37" s="34"/>
      <c r="K37" s="34"/>
      <c r="L37" s="34"/>
      <c r="M37" s="34"/>
      <c r="N37" s="34"/>
      <c r="O37" s="34"/>
    </row>
    <row r="38" spans="2:15" ht="13.5" thickTop="1" thickBot="1" x14ac:dyDescent="0.25">
      <c r="F38" s="32" t="s">
        <v>205</v>
      </c>
      <c r="G38" s="32"/>
    </row>
    <row r="39" spans="2:15" ht="12.75" thickTop="1" x14ac:dyDescent="0.2"/>
    <row r="40" spans="2:15" x14ac:dyDescent="0.2">
      <c r="F40" s="51" t="s">
        <v>112</v>
      </c>
      <c r="G40" s="51" t="s">
        <v>113</v>
      </c>
      <c r="H40" s="51" t="s">
        <v>114</v>
      </c>
      <c r="I40" s="51" t="s">
        <v>115</v>
      </c>
      <c r="J40" s="51" t="s">
        <v>116</v>
      </c>
      <c r="K40" s="51" t="s">
        <v>117</v>
      </c>
      <c r="L40" s="51" t="s">
        <v>118</v>
      </c>
      <c r="M40" s="51" t="s">
        <v>119</v>
      </c>
      <c r="N40" s="51" t="s">
        <v>120</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5xNP2+IZvZzI5aCWkZcOqzBGMvBbPbgmRUS+iln2BGGr4zkbh5Q7tq7KBIcFTGePFtZtbwshfl/LroBGN26smg==" saltValue="tr2ltE8ymuQJqNxIp7Bb+Q=="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7FB4C763AB22994DBC1AC0267C8BC4F1" ma:contentTypeVersion="7" ma:contentTypeDescription="Ein neues Dokument erstellen." ma:contentTypeScope="" ma:versionID="8a730bf2998eeb0e372db9907c1fd623">
  <xsd:schema xmlns:xsd="http://www.w3.org/2001/XMLSchema" xmlns:xs="http://www.w3.org/2001/XMLSchema" xmlns:p="http://schemas.microsoft.com/office/2006/metadata/properties" xmlns:ns2="f48c3ea7-45bd-4121-b325-a3e340329d2c" xmlns:ns3="bf584408-68f7-43f9-a875-51b8c1743fcc" targetNamespace="http://schemas.microsoft.com/office/2006/metadata/properties" ma:root="true" ma:fieldsID="24d5086af5d7d92d70eca80abf5e08ac" ns2:_="" ns3:_="">
    <xsd:import namespace="f48c3ea7-45bd-4121-b325-a3e340329d2c"/>
    <xsd:import namespace="bf584408-68f7-43f9-a875-51b8c1743f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CONFIDENTIAL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c3ea7-45bd-4121-b325-a3e340329d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CONFIDENTIALITY" ma:index="14" nillable="true" ma:displayName="CONFIDENTIALITY" ma:default="INTERNAL" ma:description="Klassifizierung" ma:format="Dropdown" ma:internalName="CONFIDENTIALITY">
      <xsd:simpleType>
        <xsd:restriction base="dms:Choice">
          <xsd:enumeration value="PUBLIC"/>
          <xsd:enumeration value="INTERNAL"/>
          <xsd:enumeration value="CONFIDENTIAL"/>
          <xsd:enumeration value="STRICTLY-CONFIDENTIAL"/>
        </xsd:restriction>
      </xsd:simpleType>
    </xsd:element>
  </xsd:schema>
  <xsd:schema xmlns:xsd="http://www.w3.org/2001/XMLSchema" xmlns:xs="http://www.w3.org/2001/XMLSchema" xmlns:dms="http://schemas.microsoft.com/office/2006/documentManagement/types" xmlns:pc="http://schemas.microsoft.com/office/infopath/2007/PartnerControls" targetNamespace="bf584408-68f7-43f9-a875-51b8c1743fcc"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ONFIDENTIALITY xmlns="f48c3ea7-45bd-4121-b325-a3e340329d2c">INTERNAL</CONFIDENTIALITY>
  </documentManagement>
</p:properties>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DACBD642-22B1-4B92-8CCE-0C22A007A8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c3ea7-45bd-4121-b325-a3e340329d2c"/>
    <ds:schemaRef ds:uri="bf584408-68f7-43f9-a875-51b8c1743f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f48c3ea7-45bd-4121-b325-a3e340329d2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20</vt:i4>
      </vt:variant>
    </vt:vector>
  </HeadingPairs>
  <TitlesOfParts>
    <vt:vector size="23"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42-1-2020-5,Preisblattauswertung, Kostenschätzung, englisch, Juni 2025</dc:title>
  <dc:subject/>
  <dc:creator>Schmitt, Kristina Mitigation Action Facility</dc:creator>
  <cp:keywords/>
  <dc:description/>
  <cp:lastModifiedBy>Jaekel, Gerhard GIZ</cp:lastModifiedBy>
  <cp:revision/>
  <dcterms:created xsi:type="dcterms:W3CDTF">2020-06-06T12:03:03Z</dcterms:created>
  <dcterms:modified xsi:type="dcterms:W3CDTF">2026-10-22T11:23:53Z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0x0101007FB4C763AB22994DBC1AC0267C8BC4F1</vt:lpwstr>
  </property>
  <property fmtid="{D5CDD505-2E9C-101B-9397-08002B2CF9AE}" pid="3" name="MediaServiceImageTags">
    <vt:lpwstr/>
  </property>
</Properties>
</file>