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DieseArbeitsmappe"/>
  <mc:AlternateContent xmlns:mc="http://schemas.openxmlformats.org/markup-compatibility/2006">
    <mc:Choice Requires="x15">
      <x15ac:absPath xmlns:x15ac="http://schemas.microsoft.com/office/spreadsheetml/2010/11/ac" url="https://birdbirddeu-my.sharepoint.com/personal/mraa_twobirds_com/Documents/Documents/GIZ Jordanien/New folder/"/>
    </mc:Choice>
  </mc:AlternateContent>
  <xr:revisionPtr revIDLastSave="132" documentId="8_{69FC94FB-C3CA-4635-B8EA-54940E0AF84F}" xr6:coauthVersionLast="47" xr6:coauthVersionMax="47" xr10:uidLastSave="{9B10520E-9F0D-455D-BA95-E0BE8C9C930D}"/>
  <workbookProtection workbookAlgorithmName="SHA-512" workbookHashValue="R3AsanXCxf8kwuzM5DG1MpbjsILF2Fh80axMFJpQJQE/wtoX1EcKvacrAVBObd8JqIHstk6a76xzPfWo+18ltw==" workbookSaltValue="OhIFoHs2C17AkzzlyJgwOw==" workbookSpinCount="100000" lockStructure="1"/>
  <bookViews>
    <workbookView xWindow="-120" yWindow="-120" windowWidth="29040" windowHeight="15720" xr2:uid="{00000000-000D-0000-FFFF-FFFF00000000}"/>
  </bookViews>
  <sheets>
    <sheet name="Price Schedule" sheetId="1" r:id="rId1"/>
    <sheet name="List of key experts" sheetId="3" r:id="rId2"/>
    <sheet name="Lists" sheetId="2" state="hidden" r:id="rId3"/>
  </sheets>
  <functionGroups builtInGroupCount="19"/>
  <definedNames>
    <definedName name="_xleta.RIGHT" hidden="1" xlm="1">#NAME?</definedName>
    <definedName name="_xleta.UPPER" hidden="1" xlm="1">#NAME?</definedName>
    <definedName name="dTeilcluster">INDEX(mCluster,MATCH(#REF!,Vergabefachcluster,0),0)</definedName>
    <definedName name="Ersatzspalten">'Price Schedule'!$M$3:$P$3</definedName>
    <definedName name="Erstattungsart">Lists!$B$4:$B$10</definedName>
    <definedName name="Honorarraster">Lists!$E$4:$E$8</definedName>
    <definedName name="JaNein">Lists!$G$4:$G$5</definedName>
    <definedName name="lSFK">'List of key experts'!$B$11:$B$34</definedName>
    <definedName name="mCluster">Tabelle57[#Data]</definedName>
    <definedName name="_xlnm.Print_Area" localSheetId="0">'Price Schedule'!$A$1:$P$84</definedName>
    <definedName name="_xlnm.Print_Titles" localSheetId="0">'Price Schedule'!$1:$4</definedName>
    <definedName name="rComm1">'Price Schedule'!$C$55</definedName>
    <definedName name="rComm2">'Price Schedule'!$B$68</definedName>
    <definedName name="rComm3">'Price Schedule'!$G$24</definedName>
    <definedName name="rHinweis1">'Price Schedule'!$A$11</definedName>
    <definedName name="rHinweis2">'Price Schedule'!$A$34</definedName>
    <definedName name="rHRS">'Price Schedule'!$H$20:$H$31</definedName>
    <definedName name="rUST">'Price Schedule'!$B$81</definedName>
    <definedName name="rUST_Betrag">'Price Schedule'!$D$81</definedName>
    <definedName name="rZeilen">'Price Schedule'!$R$13:$R$16</definedName>
    <definedName name="VENr">'Price Schedule'!$K$3</definedName>
    <definedName name="Vergabefachcluster">Lists!$B$14:$B$37</definedName>
    <definedName name="VEspalten">'Price Schedule'!$I$3:$L$3</definedName>
    <definedName name="zUmbruch">Lists!$D$2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1" i="1" l="1"/>
  <c r="F64" i="2" l="1"/>
  <c r="G64" i="2"/>
  <c r="H64" i="2"/>
  <c r="I64" i="2"/>
  <c r="J64" i="2"/>
  <c r="K64" i="2"/>
  <c r="L64" i="2"/>
  <c r="M64" i="2"/>
  <c r="N64" i="2"/>
  <c r="B37"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6" i="2"/>
  <c r="B35" i="2"/>
  <c r="B34" i="2"/>
  <c r="B33" i="2"/>
  <c r="B32" i="2"/>
  <c r="B31" i="2"/>
  <c r="B30" i="2"/>
  <c r="B29" i="2"/>
  <c r="B28" i="2"/>
  <c r="B27" i="2"/>
  <c r="B26" i="2"/>
  <c r="B25" i="2"/>
  <c r="B24" i="2"/>
  <c r="B23" i="2"/>
  <c r="B22" i="2"/>
  <c r="B21" i="2"/>
  <c r="B20" i="2"/>
  <c r="B19" i="2"/>
  <c r="B18" i="2"/>
  <c r="B17" i="2"/>
  <c r="B16" i="2"/>
  <c r="B15" i="2"/>
  <c r="B14" i="2"/>
  <c r="F8" i="3"/>
  <c r="F6" i="3"/>
  <c r="C6" i="3"/>
  <c r="I83" i="1"/>
  <c r="I74" i="1"/>
  <c r="K74" i="1" s="1"/>
  <c r="L74" i="1" s="1"/>
  <c r="F74" i="1"/>
  <c r="I73" i="1"/>
  <c r="K73" i="1" s="1"/>
  <c r="L73" i="1" s="1"/>
  <c r="F73" i="1"/>
  <c r="I72" i="1"/>
  <c r="K72" i="1" s="1"/>
  <c r="L72" i="1" s="1"/>
  <c r="F72" i="1"/>
  <c r="I71" i="1"/>
  <c r="K71" i="1" s="1"/>
  <c r="L71" i="1" s="1"/>
  <c r="F71" i="1"/>
  <c r="I70" i="1"/>
  <c r="K70" i="1" s="1"/>
  <c r="L70" i="1" s="1"/>
  <c r="F70" i="1"/>
  <c r="I69" i="1"/>
  <c r="K69" i="1" s="1"/>
  <c r="L69" i="1" s="1"/>
  <c r="F69" i="1"/>
  <c r="I62" i="1"/>
  <c r="K62" i="1" s="1"/>
  <c r="L62" i="1" s="1"/>
  <c r="F62" i="1"/>
  <c r="I61" i="1"/>
  <c r="K61" i="1" s="1"/>
  <c r="L61" i="1" s="1"/>
  <c r="F61" i="1"/>
  <c r="I60" i="1"/>
  <c r="K60" i="1" s="1"/>
  <c r="L60" i="1" s="1"/>
  <c r="F60" i="1"/>
  <c r="I59" i="1"/>
  <c r="K59" i="1" s="1"/>
  <c r="L59" i="1" s="1"/>
  <c r="F59" i="1"/>
  <c r="I58" i="1"/>
  <c r="K58" i="1" s="1"/>
  <c r="L58" i="1" s="1"/>
  <c r="F58" i="1"/>
  <c r="I57" i="1"/>
  <c r="K57" i="1" s="1"/>
  <c r="L57" i="1" s="1"/>
  <c r="F57" i="1"/>
  <c r="I56" i="1"/>
  <c r="K56" i="1" s="1"/>
  <c r="L56" i="1" s="1"/>
  <c r="F56" i="1"/>
  <c r="I46" i="1"/>
  <c r="K46" i="1" s="1"/>
  <c r="L46" i="1" s="1"/>
  <c r="F46" i="1"/>
  <c r="I39" i="1"/>
  <c r="K39" i="1" s="1"/>
  <c r="L39" i="1" s="1"/>
  <c r="F39" i="1"/>
  <c r="B39" i="1"/>
  <c r="I38" i="1"/>
  <c r="K38" i="1" s="1"/>
  <c r="L38" i="1" s="1"/>
  <c r="F38" i="1"/>
  <c r="B38" i="1"/>
  <c r="I37" i="1"/>
  <c r="K37" i="1" s="1"/>
  <c r="L37" i="1" s="1"/>
  <c r="F37" i="1"/>
  <c r="B37" i="1"/>
  <c r="I36" i="1"/>
  <c r="K36" i="1" s="1"/>
  <c r="L36" i="1" s="1"/>
  <c r="F36" i="1"/>
  <c r="B36" i="1"/>
  <c r="I29" i="1"/>
  <c r="K29" i="1" s="1"/>
  <c r="L29" i="1" s="1"/>
  <c r="F29" i="1"/>
  <c r="B29" i="1"/>
  <c r="I28" i="1"/>
  <c r="K28" i="1" s="1"/>
  <c r="L28" i="1" s="1"/>
  <c r="F28" i="1"/>
  <c r="B28" i="1"/>
  <c r="I27" i="1"/>
  <c r="K27" i="1" s="1"/>
  <c r="L27" i="1" s="1"/>
  <c r="F27" i="1"/>
  <c r="B27" i="1"/>
  <c r="I26" i="1"/>
  <c r="K26" i="1" s="1"/>
  <c r="L26" i="1" s="1"/>
  <c r="F26" i="1"/>
  <c r="B26" i="1"/>
  <c r="I25" i="1"/>
  <c r="K25" i="1" s="1"/>
  <c r="L25" i="1" s="1"/>
  <c r="F25" i="1"/>
  <c r="B25" i="1"/>
  <c r="R16" i="1"/>
  <c r="I16" i="1"/>
  <c r="K16" i="1" s="1"/>
  <c r="L16" i="1" s="1"/>
  <c r="F16" i="1"/>
  <c r="R15" i="1"/>
  <c r="I15" i="1"/>
  <c r="K15" i="1" s="1"/>
  <c r="L15" i="1" s="1"/>
  <c r="F15" i="1"/>
  <c r="R14" i="1"/>
  <c r="I14" i="1"/>
  <c r="K14" i="1" s="1"/>
  <c r="L14" i="1" s="1"/>
  <c r="F14" i="1"/>
  <c r="R13" i="1"/>
  <c r="I13" i="1"/>
  <c r="K13" i="1" s="1"/>
  <c r="L13" i="1" s="1"/>
  <c r="F13" i="1"/>
  <c r="G3" i="1"/>
  <c r="F3" i="1"/>
  <c r="C8" i="3" l="1"/>
  <c r="F18" i="1"/>
  <c r="F64" i="1"/>
  <c r="L41" i="1"/>
  <c r="F31" i="1"/>
  <c r="F41" i="1"/>
  <c r="F48" i="1"/>
  <c r="F76" i="1"/>
  <c r="L76" i="1"/>
  <c r="L64" i="1"/>
  <c r="L48" i="1"/>
  <c r="L18" i="1"/>
  <c r="L31" i="1"/>
  <c r="F80" i="1" l="1"/>
  <c r="F81" i="1" s="1"/>
  <c r="F82" i="1" s="1"/>
  <c r="A8" i="1" s="1"/>
  <c r="L82" i="1"/>
  <c r="L83" i="1" s="1"/>
  <c r="L84" i="1" s="1"/>
  <c r="B8" i="1" l="1"/>
  <c r="F83" i="1"/>
  <c r="F8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4"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4"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4" authorId="0" shapeId="0" xr:uid="{00000000-0006-0000-0100-000004000000}">
      <text>
        <r>
          <rPr>
            <sz val="9"/>
            <color indexed="81"/>
            <rFont val="Segoe UI"/>
            <family val="2"/>
          </rPr>
          <t>Fee per expert day</t>
        </r>
      </text>
    </comment>
    <comment ref="A35"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35"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<sst xmlns="http://schemas.openxmlformats.org/spreadsheetml/2006/main" count="372" uniqueCount="227">
  <si>
    <t>Tender number (TN):</t>
  </si>
  <si>
    <t>G-100650-001</t>
  </si>
  <si>
    <t>Hilfspalte für Zeilenumbruch in Spalte B</t>
  </si>
  <si>
    <t>Contract number (VN):</t>
  </si>
  <si>
    <r>
      <rPr>
        <sz val="9"/>
        <color rgb="FF000000"/>
        <rFont val="Arial"/>
        <family val="2"/>
      </rPr>
      <t>Date:</t>
    </r>
  </si>
  <si>
    <t>VE number:</t>
  </si>
  <si>
    <t>Project number (PN)/Cost centre (KST):</t>
  </si>
  <si>
    <t>Tenderer/Contractor:</t>
  </si>
  <si>
    <t>Contract supplement (VE)</t>
  </si>
  <si>
    <r>
      <rPr>
        <sz val="9"/>
        <color rgb="FF000000"/>
        <rFont val="Arial"/>
        <family val="2"/>
      </rPr>
      <t>Address:</t>
    </r>
  </si>
  <si>
    <t>Date:</t>
  </si>
  <si>
    <r>
      <rPr>
        <b/>
        <sz val="9"/>
        <color rgb="FFFFFFFF"/>
        <rFont val="Arial"/>
        <family val="2"/>
      </rPr>
      <t>1. Fixed prices</t>
    </r>
  </si>
  <si>
    <t>1. VE Fixed prices</t>
  </si>
  <si>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</si>
  <si>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</si>
  <si>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</si>
  <si>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</si>
  <si>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</si>
  <si>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</si>
  <si>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t xml:space="preserve">Original quantity   </t>
  </si>
  <si>
    <t>Change</t>
  </si>
  <si>
    <t>New quantity</t>
  </si>
  <si>
    <t>New total</t>
  </si>
  <si>
    <r>
      <rPr>
        <sz val="9"/>
        <color rgb="FF000000"/>
        <rFont val="Arial"/>
        <family val="2"/>
      </rPr>
      <t xml:space="preserve">
</t>
    </r>
  </si>
  <si>
    <t/>
  </si>
  <si>
    <r>
      <rPr>
        <b/>
        <sz val="9"/>
        <color rgb="FF000000"/>
        <rFont val="Arial"/>
        <family val="2"/>
      </rPr>
      <t>Subtotal</t>
    </r>
  </si>
  <si>
    <r>
      <rPr>
        <b/>
        <sz val="9"/>
        <color rgb="FFFFFFFF"/>
        <rFont val="Arial"/>
        <family val="2"/>
      </rPr>
      <t>2. Fees and other HR costs</t>
    </r>
  </si>
  <si>
    <t>2. VE Fees and other HR costs</t>
  </si>
  <si>
    <t>2.1 Fee – daily rate</t>
  </si>
  <si>
    <t>*Settlement based on the number of expert days (on a prorated basis if applicable) against time record (Annex 17 of the General Terms and Conditions of Contract)</t>
  </si>
  <si>
    <t>Item</t>
  </si>
  <si>
    <r>
      <rPr>
        <b/>
        <sz val="9"/>
        <color rgb="FF000000"/>
        <rFont val="Arial"/>
        <family val="2"/>
      </rPr>
      <t>Name</t>
    </r>
  </si>
  <si>
    <r>
      <rPr>
        <b/>
        <sz val="9"/>
        <color rgb="FF000000"/>
        <rFont val="Arial"/>
        <family val="2"/>
      </rPr>
      <t>Type of reimbursement</t>
    </r>
  </si>
  <si>
    <t>Quantity of expert days</t>
  </si>
  <si>
    <r>
      <rPr>
        <b/>
        <sz val="9"/>
        <color rgb="FF000000"/>
        <rFont val="Arial"/>
        <family val="2"/>
      </rPr>
      <t xml:space="preserve">Total </t>
    </r>
  </si>
  <si>
    <t>Key expert 1: Short-Term Expert Pool Coordinator with international experience</t>
  </si>
  <si>
    <t>Lump sum/Number against time record*</t>
  </si>
  <si>
    <t>Key expert 2: Field expert for employment promotion in TVET and secondary education with national experience</t>
  </si>
  <si>
    <t>Key expert 3: Expert Pool 1</t>
  </si>
  <si>
    <t>Key expert 4: Expert Pool 2</t>
  </si>
  <si>
    <t>Key expert 5: Expert Pool 3</t>
  </si>
  <si>
    <t>2.2 Costs related to contract in the country of assignment</t>
  </si>
  <si>
    <t>*Settlement against time record (Annex 17 of the General Terms and Conditions of Contract)</t>
  </si>
  <si>
    <r>
      <rPr>
        <b/>
        <sz val="9"/>
        <color rgb="FF000000"/>
        <rFont val="Arial"/>
        <family val="2"/>
      </rPr>
      <t>Invoicing code</t>
    </r>
  </si>
  <si>
    <r>
      <rPr>
        <b/>
        <sz val="9"/>
        <color rgb="FF000000"/>
        <rFont val="Arial"/>
        <family val="2"/>
      </rPr>
      <t>Price</t>
    </r>
  </si>
  <si>
    <t>Key expert 1</t>
  </si>
  <si>
    <t>Key expert 2</t>
  </si>
  <si>
    <t>Key expert 3</t>
  </si>
  <si>
    <t>Key expert 4</t>
  </si>
  <si>
    <t>2.3 National administrative staff</t>
  </si>
  <si>
    <t>* Monthly settlement on proof of employment</t>
  </si>
  <si>
    <t>Lump sum/Number against evidence*</t>
  </si>
  <si>
    <r>
      <rPr>
        <b/>
        <sz val="9"/>
        <color rgb="FFFFFFFF"/>
        <rFont val="Arial"/>
        <family val="2"/>
      </rPr>
      <t>3. Travel expenses</t>
    </r>
  </si>
  <si>
    <t>3. VE Travel expenses</t>
  </si>
  <si>
    <r>
      <rPr>
        <i/>
        <sz val="8"/>
        <color rgb="FF939393"/>
        <rFont val="Arial"/>
        <family val="2"/>
      </rPr>
      <t xml:space="preserve">Include link to current country table of the Federal Government or attach this: </t>
    </r>
  </si>
  <si>
    <t>https://www.bundesfinanzministerium.de/Content/DE/Downloads/BMF_Schreiben/Steuerarten/Lohnsteuer/2025-12-05-steuerliche-behandlung-reisekosten-2026.html</t>
  </si>
  <si>
    <t>*Settlement against time record (Annex 17 of the General Terms and Conditions of Contract) and submission of invoice</t>
  </si>
  <si>
    <r>
      <rPr>
        <b/>
        <sz val="9"/>
        <color rgb="FF000000"/>
        <rFont val="Arial"/>
        <family val="2"/>
      </rPr>
      <t>Sub-item</t>
    </r>
  </si>
  <si>
    <r>
      <rPr>
        <b/>
        <sz val="9"/>
        <color rgb="FF000000"/>
        <rFont val="Arial"/>
        <family val="2"/>
      </rPr>
      <t>Budget/Price</t>
    </r>
  </si>
  <si>
    <t>According to ToR</t>
  </si>
  <si>
    <t>Against evidence</t>
  </si>
  <si>
    <t>Carbon offsets for flights</t>
  </si>
  <si>
    <t>Transfer costs</t>
  </si>
  <si>
    <t>Per-diem allowance</t>
  </si>
  <si>
    <t>Accommodation allowance</t>
  </si>
  <si>
    <t>Other travel expenses</t>
  </si>
  <si>
    <t>4. Other costs</t>
  </si>
  <si>
    <t>4. VE Other costs</t>
  </si>
  <si>
    <t>Materials and equipment</t>
  </si>
  <si>
    <r>
      <rPr>
        <sz val="9"/>
        <color rgb="FF000000"/>
        <rFont val="Arial"/>
        <family val="2"/>
      </rPr>
      <t>Operating costs in country of assignment</t>
    </r>
  </si>
  <si>
    <t>Lump sum/Number</t>
  </si>
  <si>
    <r>
      <rPr>
        <sz val="9"/>
        <color rgb="FF000000"/>
        <rFont val="Arial"/>
        <family val="2"/>
      </rPr>
      <t>Workshops</t>
    </r>
  </si>
  <si>
    <t>Local contributions</t>
  </si>
  <si>
    <t>Other expenses</t>
  </si>
  <si>
    <t>Acc. to sect. 3.6.5.7 of the Terms and Conditions</t>
  </si>
  <si>
    <r>
      <rPr>
        <b/>
        <sz val="9"/>
        <color rgb="FFFFFFFF"/>
        <rFont val="Arial"/>
        <family val="2"/>
      </rPr>
      <t>5. Total costs</t>
    </r>
  </si>
  <si>
    <t>5. VE Total costs</t>
  </si>
  <si>
    <r>
      <rPr>
        <sz val="9"/>
        <color rgb="FF000000"/>
        <rFont val="Arial"/>
        <family val="2"/>
      </rPr>
      <t>Plus value-added tax</t>
    </r>
    <r>
      <rPr>
        <sz val="9"/>
        <color theme="1"/>
        <rFont val="Arial"/>
        <family val="2"/>
        <scheme val="minor"/>
      </rPr>
      <t xml:space="preserve"> in third country (acc. to sect. 3.3 of the Terms and Conditions)</t>
    </r>
  </si>
  <si>
    <t>Please select</t>
  </si>
  <si>
    <t>Please enter third country (acc. to sect. 3.3 of the Terms and Conditions) or "not applicable"</t>
  </si>
  <si>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</si>
  <si>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</si>
  <si>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</si>
  <si>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</si>
  <si>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t>Notes on filling the contract supplement:</t>
  </si>
  <si>
    <r>
      <rPr>
        <b/>
        <sz val="9"/>
        <color rgb="FF000000"/>
        <rFont val="Arial"/>
        <family val="2"/>
      </rPr>
      <t xml:space="preserve">General notes:
</t>
    </r>
  </si>
  <si>
    <r>
      <rPr>
        <b/>
        <sz val="9"/>
        <color rgb="FF000000"/>
        <rFont val="Arial"/>
        <family val="2"/>
      </rPr>
      <t xml:space="preserve">1. Fixed price
</t>
    </r>
    <r>
      <rPr>
        <sz val="9"/>
        <color rgb="FF000000"/>
        <rFont val="Arial"/>
        <family val="2"/>
      </rPr>
      <t xml:space="preserve">1) Fixed prices should be stated only for contracts for works; costing to be done by milestones/partial acceptance
</t>
    </r>
  </si>
  <si>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</si>
  <si>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r>
      <rPr>
        <b/>
        <sz val="9"/>
        <color rgb="FF000000"/>
        <rFont val="Arial"/>
        <family val="2"/>
      </rPr>
      <t xml:space="preserve">2.1 Fees – daily rate (Section 3.6.1 Terms and Conditions)
</t>
    </r>
    <r>
      <rPr>
        <sz val="9"/>
        <color rgb="FF000000"/>
        <rFont val="Arial"/>
        <family val="2"/>
      </rPr>
      <t>1) Expert pools are priced per category; no names of expert pools to be given (N.N. = anonymous)
2) Names of key experts in the key experts list (spreadsheet 2)</t>
    </r>
  </si>
  <si>
    <r>
      <rPr>
        <b/>
        <sz val="9"/>
        <color rgb="FF000000"/>
        <rFont val="Arial"/>
        <family val="2"/>
      </rPr>
      <t>2.2 Costs related to contract in country of assignment (Section 3.6.2 of the Terms and Conditions)</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per diem lump sum the costs incurred for performance of the contract at the usual place where services are provided abroad. The lump sum is paid counting from the first day of the stay relating to the contract.  
Assignments with a continuous duration of up to three months in the country of assignment are invoiced as business trips relating to the contract in accordance with Sections 3.6.4.2 and 3.6.4.3 of these Terms and Conditions.</t>
    </r>
  </si>
  <si>
    <r>
      <rPr>
        <b/>
        <sz val="9"/>
        <color rgb="FF000000"/>
        <rFont val="Arial"/>
        <family val="2"/>
      </rPr>
      <t>5. Value-added tax</t>
    </r>
    <r>
      <rPr>
        <sz val="9"/>
        <color rgb="FF000000"/>
        <rFont val="Arial"/>
        <family val="2"/>
      </rPr>
      <t xml:space="preserve">
Any VAT levied by a third country will be reimbursed only if and to the extent it has been specified in the price schedule (Section 3.3 of the Terms and Conditions). A ‘third country’ is any country that is neither an EU member state nor the place of supply for value-added tax (VAT) purposes (Section 1.1 of the Terms and Conditions). The tenderer must state the value-added tax rate that is relevant for the third country in question.</t>
    </r>
  </si>
  <si>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J-M).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</si>
  <si>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</si>
  <si>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</si>
  <si>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</si>
  <si>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</si>
  <si>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</si>
  <si>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Project no.:</t>
    </r>
  </si>
  <si>
    <t>Commitment
authorisation no.:</t>
  </si>
  <si>
    <r>
      <rPr>
        <b/>
        <sz val="9"/>
        <color rgb="FF000000"/>
        <rFont val="Arial"/>
        <family val="2"/>
      </rPr>
      <t>Title of price schedule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</si>
  <si>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</si>
  <si>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</si>
  <si>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</si>
  <si>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</si>
  <si>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t>Auswahllisten und Cluster</t>
  </si>
  <si>
    <r>
      <rPr>
        <b/>
        <sz val="9"/>
        <color rgb="FF000000"/>
        <rFont val="Arial"/>
        <family val="2"/>
      </rPr>
      <t>Auxiliary cell for line break in merged cells</t>
    </r>
  </si>
  <si>
    <t>Tenderer 30</t>
  </si>
  <si>
    <r>
      <rPr>
        <sz val="9"/>
        <color theme="1"/>
        <rFont val="Arial"/>
        <family val="2"/>
      </rPr>
      <t>Type of reimbursement</t>
    </r>
  </si>
  <si>
    <t>Honorarraster</t>
  </si>
  <si>
    <r>
      <rPr>
        <sz val="9"/>
        <color rgb="FF000000"/>
        <rFont val="Arial"/>
        <family val="2"/>
      </rPr>
      <t>Yes/No</t>
    </r>
  </si>
  <si>
    <t>VAT</t>
  </si>
  <si>
    <r>
      <rPr>
        <sz val="9"/>
        <color rgb="FF000000"/>
        <rFont val="Arial"/>
        <family val="2"/>
      </rPr>
      <t>Please select</t>
    </r>
  </si>
  <si>
    <r>
      <rPr>
        <sz val="9"/>
        <color rgb="FF000000"/>
        <rFont val="Arial"/>
        <family val="2"/>
      </rPr>
      <t>Yes</t>
    </r>
  </si>
  <si>
    <r>
      <rPr>
        <sz val="9"/>
        <color rgb="FF000000"/>
        <rFont val="Arial"/>
        <family val="2"/>
      </rPr>
      <t>No</t>
    </r>
  </si>
  <si>
    <t>not applicable</t>
  </si>
  <si>
    <t>VAT is payable by a third country</t>
  </si>
  <si>
    <t>Number against time record and submission of invoice**</t>
  </si>
  <si>
    <r>
      <rPr>
        <sz val="9"/>
        <color rgb="FF000000"/>
        <rFont val="Arial"/>
        <family val="2"/>
      </rPr>
      <t>Not applicable</t>
    </r>
  </si>
  <si>
    <t>Fixed selection list</t>
  </si>
  <si>
    <t>Teilcluster Eingabe</t>
  </si>
  <si>
    <t>Award expertise cluster</t>
  </si>
  <si>
    <t>Nr</t>
  </si>
  <si>
    <t>Expertise cluster Input</t>
  </si>
  <si>
    <t>A</t>
  </si>
  <si>
    <t>B</t>
  </si>
  <si>
    <t>C</t>
  </si>
  <si>
    <t>D</t>
  </si>
  <si>
    <t>E</t>
  </si>
  <si>
    <t>F</t>
  </si>
  <si>
    <t>G</t>
  </si>
  <si>
    <t>H</t>
  </si>
  <si>
    <t>I</t>
  </si>
  <si>
    <t>Spalte1</t>
  </si>
  <si>
    <t>Organisational and management consulting</t>
  </si>
  <si>
    <t>Strategy consulting</t>
  </si>
  <si>
    <t>Organisational consulting</t>
  </si>
  <si>
    <t>Market, client and commissioning party analyses</t>
  </si>
  <si>
    <t>Personnel selection, management and training</t>
  </si>
  <si>
    <t>Psychological diagnosis</t>
  </si>
  <si>
    <t>Management development and coaching</t>
  </si>
  <si>
    <t>Skills development and training</t>
  </si>
  <si>
    <t>Moderation services</t>
  </si>
  <si>
    <t>Individual and team supervision</t>
  </si>
  <si>
    <t>Mediation/conflict management</t>
  </si>
  <si>
    <t>Individual psychosocial consulting and psychosocial team coaching</t>
  </si>
  <si>
    <t>Rural development, agriculture, fishing and food</t>
  </si>
  <si>
    <t>Policy, strategy, process and organisational consulting with a sectoral priority area</t>
  </si>
  <si>
    <t>Expertise with a sectoral priority area</t>
  </si>
  <si>
    <t>International trade and international standards, global supply chains, complex economic cooperation arrangements</t>
  </si>
  <si>
    <t>Natural resources, biodiversity, oceans/coasts</t>
  </si>
  <si>
    <t>Harnessing natural resources/biodiversity financing and cooperation with the private sector and financial sector</t>
  </si>
  <si>
    <t>Energy and transport and climate change</t>
  </si>
  <si>
    <t>Policy, strategy, process and organisational consulting/experts for financing issues with a sectoral priority area</t>
  </si>
  <si>
    <t>Communication, multimedia and social media</t>
  </si>
  <si>
    <t>Communication advisory services</t>
  </si>
  <si>
    <t>Social media analytics</t>
  </si>
  <si>
    <t>Writing work</t>
  </si>
  <si>
    <t>Photographers</t>
  </si>
  <si>
    <t>Audio/video production</t>
  </si>
  <si>
    <t>Livestreams</t>
  </si>
  <si>
    <t>Graphics services</t>
  </si>
  <si>
    <t>Private sector development and economic policy</t>
  </si>
  <si>
    <t>Policy, strategy, process and organisational consulting with a sectoral priority area and expertise in green/digital economy</t>
  </si>
  <si>
    <t>Sector-specific consulting</t>
  </si>
  <si>
    <t>Crises, conflicts, disasters, displacement and migration</t>
  </si>
  <si>
    <t>Digitalisation</t>
  </si>
  <si>
    <t>Auditing</t>
  </si>
  <si>
    <t>Procurement consulting</t>
  </si>
  <si>
    <t>Sector-specific/process consulting (content requirements)</t>
  </si>
  <si>
    <t>Technical architecture (technical requirements)</t>
  </si>
  <si>
    <t>IT implementation and operation</t>
  </si>
  <si>
    <t>Admin, service, support, DevOps</t>
  </si>
  <si>
    <t>Development (UX design, web/app/software)</t>
  </si>
  <si>
    <t>Vocational education and youth</t>
  </si>
  <si>
    <t>Sector-specific expertise at the intersection with digitalisation, sustainability, private sector development</t>
  </si>
  <si>
    <t>Financial systems and insurance</t>
  </si>
  <si>
    <t>Sector-specific expertise with a focus on development cooperation</t>
  </si>
  <si>
    <t>Expertise in defined special topics in the sector</t>
  </si>
  <si>
    <t>Social protection and health</t>
  </si>
  <si>
    <t>Sector-specific expertise at the intersection with digitalisation/eHealth</t>
  </si>
  <si>
    <t>Democracy, decentralisation, urban development</t>
  </si>
  <si>
    <t>Sector-specific expertise in democracy and decentralisation</t>
  </si>
  <si>
    <t>Sector-specific expertise in urban development and eGovernance/open government</t>
  </si>
  <si>
    <t>Public finance and administration, anti-corruption, integrity</t>
  </si>
  <si>
    <t>Sector-specific expertise with a sectoral priority area</t>
  </si>
  <si>
    <t>Rule of law, human rights &amp; gender, security</t>
  </si>
  <si>
    <t>Environmental management, water, waste, resource efficiency</t>
  </si>
  <si>
    <t>Legal consulting</t>
  </si>
  <si>
    <t>Legal advice to complement the Legal Affairs Unit – hourly rates</t>
  </si>
  <si>
    <t>Legal advice for projects – daily rates</t>
  </si>
  <si>
    <t>---</t>
  </si>
  <si>
    <t>Planning and architectural services</t>
  </si>
  <si>
    <t>Buildings cat. 1 (very complex, e.g.. hospitals)</t>
  </si>
  <si>
    <t>Buildings cat. 2 (moderately complex, e.g. schools, kindergartens, multi-storey)</t>
  </si>
  <si>
    <t>Buildings cat. 3 (slightly complex, e.g. latrines, simple buildings)</t>
  </si>
  <si>
    <t>Fragile context (after a disaster/war) - low and moderate complexity</t>
  </si>
  <si>
    <t>Fragile context (after a disaster/war) - high complexity</t>
  </si>
  <si>
    <t>Translation and interpreting services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</si>
  <si>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</si>
  <si>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</si>
  <si>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</si>
  <si>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</si>
  <si>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</si>
  <si>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</si>
  <si>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</si>
  <si>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Post-editing a machine translation</t>
  </si>
  <si>
    <t>Monitoring and evaluation</t>
  </si>
  <si>
    <t>Monitoring</t>
  </si>
  <si>
    <t>Evaluation</t>
  </si>
  <si>
    <t>Event management</t>
  </si>
  <si>
    <t>General event management</t>
  </si>
  <si>
    <t>External and internal auditing</t>
  </si>
  <si>
    <t>External auditing – hourly rates for basic services</t>
  </si>
  <si>
    <t>External auditing – hourly rates for appraiser services</t>
  </si>
  <si>
    <t>External auditing – daily rates</t>
  </si>
  <si>
    <t>External auditing and internal auditing – daily rates</t>
  </si>
  <si>
    <t>Dynamische Auswahlliste über Namen dTeilcluster</t>
  </si>
  <si>
    <t>Empowering Women for Technical and Green Crafts Professions and in Career Development (Fursati)</t>
  </si>
  <si>
    <t>Milestone 1</t>
  </si>
  <si>
    <t>Milestone 2</t>
  </si>
  <si>
    <t>Milestone 3</t>
  </si>
  <si>
    <t>Milestone 4</t>
  </si>
  <si>
    <t xml:space="preserve">Secretaries </t>
  </si>
  <si>
    <t>Total travel expense budget</t>
  </si>
  <si>
    <t>Flights</t>
  </si>
  <si>
    <t>Flexible remuneration item</t>
  </si>
  <si>
    <t>Price Schedule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</si>
</sst>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7" formatCode="General;\-General;\-"/>
    <numFmt numFmtId="168" formatCode="\+General;\-General"/>
  </numFmts>
  <fonts count="35"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u/>
      <sz val="9"/>
      <color theme="10"/>
      <name val="Arial"/>
      <family val="2"/>
      <scheme val="min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0"/>
      <color rgb="FF000000"/>
      <name val="Arial"/>
      <family val="2"/>
    </font>
    <font>
      <i/>
      <sz val="8"/>
      <color theme="6" tint="-0.249977111117893"/>
      <name val="Arial"/>
      <family val="2"/>
      <scheme val="minor"/>
    </font>
    <font>
      <sz val="9"/>
      <color rgb="FF000000"/>
      <name val="Arial"/>
      <family val="2"/>
      <scheme val="minor"/>
    </font>
    <font>
      <sz val="18"/>
      <color theme="1"/>
      <name val="Arial"/>
      <family val="2"/>
      <scheme val="minor"/>
    </font>
  </fonts>
  <fills count="11">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
      <patternFill patternType="solid">
        <fgColor theme="4"/>
        <bgColor theme="4"/>
      </patternFill>
    </fill>
    <fill>
      <patternFill patternType="solid">
        <fgColor theme="4" tint="0.79998168889431442"/>
        <bgColor theme="4" tint="0.79998168889431442"/>
      </patternFill>
    </fill>
  </fills>
  <borders count="16">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21">
    <xf numFmtId="0" fontId="0" fillId="0" borderId="0">
      <alignment vertical="center"/>
    </xf>
    <xf numFmtId="0" fontId="4" fillId="2" borderId="1" applyNumberFormat="0" applyProtection="0">
      <alignment horizontal="center" vertical="center" wrapText="1"/>
    </xf>
    <xf numFmtId="0" fontId="9" fillId="4" borderId="12"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15" fillId="0" borderId="0" applyNumberFormat="0" applyFill="0" applyBorder="0" applyAlignment="0" applyProtection="0">
      <alignment vertical="center"/>
    </xf>
    <xf numFmtId="0" fontId="3" fillId="6" borderId="13" applyNumberFormat="0" applyFont="0" applyAlignment="0" applyProtection="0"/>
    <xf numFmtId="0" fontId="25" fillId="0" borderId="0" applyNumberFormat="0" applyFill="0" applyBorder="0" applyAlignment="0" applyProtection="0">
      <alignment vertical="center"/>
    </xf>
    <xf numFmtId="0" fontId="26" fillId="0" borderId="0" applyNumberFormat="0" applyFill="0" applyBorder="0" applyAlignment="0" applyProtection="0"/>
    <xf numFmtId="0" fontId="2" fillId="3" borderId="0" applyNumberFormat="0" applyBorder="0">
      <alignment vertical="center" shrinkToFit="1"/>
      <protection locked="0"/>
    </xf>
    <xf numFmtId="0" fontId="2" fillId="3" borderId="0" applyNumberFormat="0" applyBorder="0">
      <alignment vertical="center" shrinkToFit="1"/>
      <protection locked="0"/>
    </xf>
    <xf numFmtId="0" fontId="5" fillId="0" borderId="0">
      <alignment vertical="center"/>
    </xf>
    <xf numFmtId="0" fontId="3" fillId="0" borderId="0">
      <alignment vertical="center"/>
    </xf>
  </cellStyleXfs>
  <cellXfs count="116">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0" applyAlignment="1">
      <alignment vertical="center"/>
    </xf>
    <xf numFmtId="0" fontId="0" fillId="0" borderId="2" xfId="5" applyFont="1" applyAlignment="1">
      <alignment vertical="center"/>
    </xf>
    <xf numFmtId="0" fontId="7" fillId="0" borderId="0" xfId="4" applyAlignment="1">
      <alignment vertical="center"/>
    </xf>
    <xf numFmtId="0" fontId="0" fillId="0" borderId="2" xfId="5" applyFont="1">
      <alignment vertical="center" wrapText="1"/>
    </xf>
    <xf numFmtId="0" fontId="5" fillId="0" borderId="0" xfId="0" applyFont="1" applyAlignment="1">
      <alignment horizontal="left" vertical="center"/>
    </xf>
    <xf numFmtId="0" fontId="6" fillId="5" borderId="3" xfId="6" applyAlignment="1">
      <alignment vertical="center"/>
      <protection locked="0"/>
    </xf>
    <xf numFmtId="165" fontId="0" fillId="0" borderId="2" xfId="9" applyFont="1" applyAlignment="1">
      <alignment vertical="center"/>
    </xf>
    <xf numFmtId="39" fontId="4" fillId="0" borderId="4" xfId="10" applyNumberFormat="1" applyAlignment="1">
      <alignment vertical="center"/>
    </xf>
    <xf numFmtId="0" fontId="3" fillId="0" borderId="2" xfId="5">
      <alignment vertical="center" wrapText="1"/>
    </xf>
    <xf numFmtId="49" fontId="6" fillId="5" borderId="3" xfId="8">
      <alignment vertical="center" wrapText="1"/>
      <protection locked="0"/>
    </xf>
    <xf numFmtId="0" fontId="3" fillId="0" borderId="4" xfId="10" applyFont="1" applyAlignment="1">
      <alignment vertical="center"/>
    </xf>
    <xf numFmtId="164" fontId="4" fillId="0" borderId="4" xfId="10" applyNumberFormat="1" applyAlignment="1">
      <alignment vertical="center"/>
    </xf>
    <xf numFmtId="164" fontId="3" fillId="0" borderId="4" xfId="10"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5" applyNumberFormat="1" applyFont="1">
      <alignment vertical="center" wrapText="1"/>
    </xf>
    <xf numFmtId="0" fontId="11" fillId="0" borderId="0" xfId="0" applyFont="1">
      <alignment vertical="center"/>
    </xf>
    <xf numFmtId="14" fontId="6" fillId="5" borderId="3" xfId="8" applyNumberFormat="1">
      <alignment vertical="center" wrapText="1"/>
      <protection locked="0"/>
    </xf>
    <xf numFmtId="0" fontId="13" fillId="0" borderId="0" xfId="0" applyFont="1">
      <alignment vertical="center"/>
    </xf>
    <xf numFmtId="0" fontId="0" fillId="0" borderId="2" xfId="5" applyFont="1" applyAlignment="1">
      <alignment horizontal="center" vertical="center"/>
    </xf>
    <xf numFmtId="0" fontId="0" fillId="0" borderId="2" xfId="5" applyFont="1" applyAlignment="1">
      <alignment horizontal="center" vertical="center" shrinkToFit="1"/>
    </xf>
    <xf numFmtId="4" fontId="6" fillId="5" borderId="3" xfId="7">
      <alignment vertical="center" shrinkToFit="1"/>
      <protection locked="0"/>
    </xf>
    <xf numFmtId="0" fontId="9" fillId="4" borderId="12" xfId="2" applyAlignment="1">
      <alignment vertical="center"/>
    </xf>
    <xf numFmtId="49" fontId="0" fillId="0" borderId="0" xfId="0" applyNumberFormat="1">
      <alignment vertical="center"/>
    </xf>
    <xf numFmtId="0" fontId="0" fillId="0" borderId="0" xfId="0" applyAlignment="1">
      <alignment vertical="center" wrapText="1"/>
    </xf>
    <xf numFmtId="167" fontId="3" fillId="0" borderId="2" xfId="5" applyNumberFormat="1" applyAlignment="1">
      <alignment horizontal="center" vertical="center"/>
    </xf>
    <xf numFmtId="168" fontId="6" fillId="5" borderId="3" xfId="6" applyNumberFormat="1" applyAlignment="1">
      <alignment horizontal="center" vertical="center"/>
      <protection locked="0"/>
    </xf>
    <xf numFmtId="165" fontId="3" fillId="0" borderId="2" xfId="9" applyAlignment="1">
      <alignment vertical="center"/>
    </xf>
    <xf numFmtId="9" fontId="3" fillId="0" borderId="4" xfId="12"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0"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3" fillId="0" borderId="2" xfId="5" applyAlignment="1">
      <alignment horizontal="center" vertical="center" wrapText="1"/>
    </xf>
    <xf numFmtId="0" fontId="17" fillId="0" borderId="0" xfId="0" applyFont="1">
      <alignment vertical="center"/>
    </xf>
    <xf numFmtId="0" fontId="19" fillId="2" borderId="1" xfId="1" applyFont="1">
      <alignment horizontal="center" vertical="center" wrapText="1"/>
    </xf>
    <xf numFmtId="0" fontId="17" fillId="0" borderId="0" xfId="0" applyFont="1" applyAlignment="1">
      <alignment vertical="center" wrapText="1"/>
    </xf>
    <xf numFmtId="0" fontId="17" fillId="0" borderId="2" xfId="5" applyFont="1">
      <alignment vertical="center" wrapText="1"/>
    </xf>
    <xf numFmtId="0" fontId="0" fillId="7" borderId="0" xfId="0" applyFill="1">
      <alignment vertical="center"/>
    </xf>
    <xf numFmtId="0" fontId="14" fillId="0" borderId="0" xfId="11" applyAlignment="1">
      <alignment vertical="center"/>
    </xf>
    <xf numFmtId="0" fontId="4" fillId="8" borderId="4" xfId="3" applyFill="1" applyBorder="1" applyAlignment="1">
      <alignment vertical="center"/>
    </xf>
    <xf numFmtId="0" fontId="0" fillId="8" borderId="4" xfId="0" applyFill="1" applyBorder="1">
      <alignment vertical="center"/>
    </xf>
    <xf numFmtId="0" fontId="27" fillId="0" borderId="0" xfId="16" applyFont="1" applyAlignment="1"/>
    <xf numFmtId="0" fontId="3" fillId="0" borderId="2" xfId="5" applyProtection="1">
      <alignment vertical="center" wrapText="1"/>
      <protection locked="0"/>
    </xf>
    <xf numFmtId="0" fontId="18" fillId="4" borderId="12" xfId="2" applyFont="1" applyAlignment="1">
      <alignment vertical="center"/>
    </xf>
    <xf numFmtId="49" fontId="20" fillId="5" borderId="3" xfId="8" applyFont="1">
      <alignment vertical="center" wrapText="1"/>
      <protection locked="0"/>
    </xf>
    <xf numFmtId="0" fontId="28" fillId="0" borderId="0" xfId="0" applyFont="1">
      <alignment vertical="center"/>
    </xf>
    <xf numFmtId="0" fontId="28" fillId="0" borderId="0" xfId="0" applyFont="1" applyAlignment="1">
      <alignment vertical="center" wrapText="1"/>
    </xf>
    <xf numFmtId="0" fontId="29" fillId="0" borderId="8" xfId="0" applyFont="1" applyBorder="1" applyAlignment="1">
      <alignment horizontal="left" vertical="center" wrapText="1"/>
    </xf>
    <xf numFmtId="0" fontId="30" fillId="0" borderId="0" xfId="0" applyFont="1">
      <alignment vertical="center"/>
    </xf>
    <xf numFmtId="0" fontId="31" fillId="0" borderId="14" xfId="0" applyFont="1" applyBorder="1" applyAlignment="1">
      <alignment vertical="center" wrapText="1"/>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7" fillId="0" borderId="14" xfId="0" applyFont="1" applyBorder="1" applyAlignment="1">
      <alignment vertical="center" wrapText="1"/>
    </xf>
    <xf numFmtId="0" fontId="17" fillId="0" borderId="0" xfId="0" applyFont="1" applyAlignment="1">
      <alignment horizontal="left" vertical="center" wrapText="1"/>
    </xf>
    <xf numFmtId="0" fontId="4" fillId="8" borderId="4" xfId="3" applyFill="1" applyBorder="1" applyAlignment="1"/>
    <xf numFmtId="0" fontId="7" fillId="0" borderId="0" xfId="4" applyAlignment="1" applyProtection="1">
      <alignment vertical="center"/>
    </xf>
    <xf numFmtId="9" fontId="6" fillId="5" borderId="4" xfId="12" applyFont="1" applyFill="1" applyBorder="1" applyAlignment="1" applyProtection="1">
      <alignment vertical="center" wrapText="1"/>
      <protection locked="0"/>
    </xf>
    <xf numFmtId="39" fontId="13" fillId="0" borderId="0" xfId="0" applyNumberFormat="1" applyFont="1">
      <alignment vertical="center"/>
    </xf>
    <xf numFmtId="0" fontId="9" fillId="9" borderId="15" xfId="0" applyFont="1" applyFill="1" applyBorder="1">
      <alignment vertical="center"/>
    </xf>
    <xf numFmtId="0" fontId="0" fillId="10" borderId="15" xfId="0" applyFill="1" applyBorder="1">
      <alignment vertical="center"/>
    </xf>
    <xf numFmtId="0" fontId="0" fillId="0" borderId="15" xfId="0" applyBorder="1" applyAlignment="1">
      <alignment vertical="center" wrapText="1"/>
    </xf>
    <xf numFmtId="0" fontId="3" fillId="0" borderId="4" xfId="10" applyFont="1" applyAlignment="1">
      <alignment vertical="center" wrapText="1"/>
    </xf>
    <xf numFmtId="9" fontId="6" fillId="5" borderId="7" xfId="12" applyFont="1" applyFill="1" applyBorder="1" applyAlignment="1" applyProtection="1">
      <alignment vertical="center" wrapText="1"/>
      <protection locked="0"/>
    </xf>
    <xf numFmtId="0" fontId="32" fillId="0" borderId="0" xfId="0" applyFont="1">
      <alignment vertical="center"/>
    </xf>
    <xf numFmtId="0" fontId="0" fillId="0" borderId="2" xfId="5" applyFont="1" applyProtection="1">
      <alignment vertical="center" wrapText="1"/>
      <protection locked="0"/>
    </xf>
    <xf numFmtId="0" fontId="0" fillId="0" borderId="4" xfId="10" applyFont="1" applyFill="1" applyAlignment="1">
      <alignment vertical="center" wrapText="1"/>
    </xf>
    <xf numFmtId="0" fontId="33" fillId="0" borderId="0" xfId="0" applyFont="1">
      <alignment vertical="center"/>
    </xf>
    <xf numFmtId="0" fontId="7" fillId="0" borderId="0" xfId="13" applyFont="1" applyFill="1" applyAlignment="1">
      <alignment vertical="center"/>
    </xf>
    <xf numFmtId="0" fontId="17" fillId="0" borderId="2" xfId="5" applyFont="1" applyAlignment="1">
      <alignment vertical="center"/>
    </xf>
    <xf numFmtId="0" fontId="34" fillId="6" borderId="13" xfId="14" applyFont="1" applyAlignment="1" applyProtection="1">
      <alignment horizontal="left" vertical="center" wrapText="1"/>
      <protection locked="0"/>
    </xf>
    <xf numFmtId="0" fontId="0" fillId="8" borderId="0" xfId="0" applyFill="1">
      <alignment vertical="center"/>
    </xf>
    <xf numFmtId="0" fontId="16" fillId="0" borderId="0" xfId="4" applyFont="1" applyFill="1" applyAlignment="1">
      <alignment vertical="center"/>
    </xf>
    <xf numFmtId="49" fontId="20" fillId="0" borderId="2" xfId="5" applyNumberFormat="1" applyFont="1">
      <alignment vertical="center" wrapText="1"/>
    </xf>
    <xf numFmtId="0" fontId="5" fillId="0" borderId="0" xfId="19">
      <alignment vertical="center"/>
    </xf>
    <xf numFmtId="4" fontId="3" fillId="0" borderId="2" xfId="5" applyNumberFormat="1">
      <alignment vertical="center" wrapText="1"/>
    </xf>
    <xf numFmtId="49" fontId="6" fillId="5" borderId="4" xfId="8" applyBorder="1" applyAlignment="1">
      <alignment horizontal="left" vertical="center" wrapText="1"/>
      <protection locked="0"/>
    </xf>
    <xf numFmtId="0" fontId="17" fillId="0" borderId="0" xfId="0" applyFont="1" applyAlignment="1">
      <alignment horizontal="left" vertical="center" wrapText="1" indent="1"/>
    </xf>
    <xf numFmtId="0" fontId="4" fillId="0" borderId="0" xfId="0" applyFont="1" applyAlignment="1">
      <alignment horizontal="left" vertical="center"/>
    </xf>
    <xf numFmtId="0" fontId="22"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17" applyNumberFormat="1" applyFont="1" applyFill="1">
      <alignment vertical="center" shrinkToFit="1"/>
      <protection locked="0"/>
    </xf>
    <xf numFmtId="14" fontId="3" fillId="5" borderId="0" xfId="17" applyNumberFormat="1" applyFont="1" applyFill="1" applyAlignment="1">
      <alignment horizontal="left" vertical="center" shrinkToFit="1"/>
      <protection locked="0"/>
    </xf>
    <xf numFmtId="49" fontId="0" fillId="5" borderId="0" xfId="17" applyNumberFormat="1" applyFont="1" applyFill="1">
      <alignment vertical="center" shrinkToFit="1"/>
      <protection locked="0"/>
    </xf>
    <xf numFmtId="0" fontId="4" fillId="2" borderId="0" xfId="3" applyFill="1" applyAlignment="1">
      <alignment horizontal="left" vertical="center"/>
    </xf>
    <xf numFmtId="0" fontId="19"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7" fillId="0" borderId="0" xfId="4" applyAlignment="1">
      <alignment vertical="center"/>
    </xf>
    <xf numFmtId="0" fontId="7" fillId="0" borderId="0" xfId="4" applyAlignment="1" applyProtection="1">
      <alignment vertical="center"/>
    </xf>
    <xf numFmtId="0" fontId="17"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17"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9" fillId="4" borderId="12" xfId="2" applyAlignment="1">
      <alignment vertical="center" wrapText="1"/>
    </xf>
    <xf numFmtId="49" fontId="3" fillId="0" borderId="2" xfId="5" applyNumberFormat="1">
      <alignment vertical="center" wrapText="1"/>
    </xf>
    <xf numFmtId="49" fontId="3" fillId="0" borderId="2" xfId="5" applyNumberFormat="1">
      <alignment vertical="center" wrapText="1"/>
    </xf>
    <xf numFmtId="0" fontId="3" fillId="0" borderId="0" xfId="20">
      <alignment vertical="center"/>
    </xf>
    <xf numFmtId="0" fontId="1" fillId="0" borderId="4" xfId="0" applyFont="1" applyBorder="1" applyAlignment="1">
      <alignment vertical="center" wrapText="1"/>
    </xf>
    <xf numFmtId="0" fontId="12" fillId="0" borderId="4" xfId="0" applyFont="1" applyBorder="1" applyAlignment="1">
      <alignment horizontal="left" vertical="center" wrapText="1"/>
    </xf>
    <xf numFmtId="49" fontId="2" fillId="3" borderId="0" xfId="17" applyNumberFormat="1">
      <alignment vertical="center" shrinkToFit="1"/>
      <protection locked="0"/>
    </xf>
    <xf numFmtId="49" fontId="3" fillId="0" borderId="2" xfId="5" applyNumberFormat="1" applyProtection="1">
      <alignment vertical="center" wrapText="1"/>
      <protection locked="0"/>
    </xf>
  </cellXfs>
  <cellStyles count="21">
    <cellStyle name="Beschriftung" xfId="5" xr:uid="{00000000-0005-0000-0000-000000000000}"/>
    <cellStyle name="Eingabe 2" xfId="18" xr:uid="{E2C844A4-CFCC-4214-A958-D7EF9C5DC2B2}"/>
    <cellStyle name="Eingabe Betrag" xfId="7" xr:uid="{00000000-0005-0000-0000-000001000000}"/>
    <cellStyle name="Eingabe Tabelle" xfId="8" xr:uid="{00000000-0005-0000-0000-000002000000}"/>
    <cellStyle name="Eingabe Zahl" xfId="6" xr:uid="{00000000-0005-0000-0000-000003000000}"/>
    <cellStyle name="Ergebniszeile" xfId="10" xr:uid="{00000000-0005-0000-0000-000004000000}"/>
    <cellStyle name="Explanatory Text" xfId="4" builtinId="53" customBuiltin="1"/>
    <cellStyle name="Followed Hyperlink" xfId="15" builtinId="9" customBuiltin="1"/>
    <cellStyle name="Heading 2" xfId="1" builtinId="17" customBuiltin="1"/>
    <cellStyle name="Heading 3" xfId="2" builtinId="18" customBuiltin="1"/>
    <cellStyle name="Heading 4" xfId="3" builtinId="19" customBuiltin="1"/>
    <cellStyle name="Hyperlink" xfId="13" builtinId="8"/>
    <cellStyle name="Input" xfId="17" builtinId="20" customBuiltin="1"/>
    <cellStyle name="Normal" xfId="0" builtinId="0" customBuiltin="1"/>
    <cellStyle name="Note" xfId="14" builtinId="10"/>
    <cellStyle name="Percent" xfId="12" builtinId="5"/>
    <cellStyle name="Standard" xfId="20" xr:uid="{617DBDF1-B1E0-4714-908F-86A74381B83C}"/>
    <cellStyle name="Standard 2" xfId="19" xr:uid="{D7324699-E320-4FAF-8581-A05761D2EA2E}"/>
    <cellStyle name="Tabelle Zahl" xfId="9" xr:uid="{00000000-0005-0000-0000-00000D000000}"/>
    <cellStyle name="Title" xfId="11" builtinId="15"/>
    <cellStyle name="Warning Text" xfId="16" builtinId="11" customBuiltin="1"/>
  </cellStyles>
  <dxfs count="25">
    <dxf>
      <fill>
        <patternFill>
          <bgColor rgb="FFFF0000"/>
        </patternFill>
      </fill>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s>
  <tableStyles count="0" defaultTableStyle="TableStyleMedium2" defaultPivotStyle="PivotStyleLight16"/>
  <colors>
    <mruColors>
      <color rgb="FF66CCFF"/>
      <color rgb="FFFCFCFF"/>
      <color rgb="FFFFCCCC"/>
      <color rgb="FF99FF99"/>
      <color rgb="FF00FFFF"/>
      <color rgb="FF008000"/>
      <color rgb="FFFEF7E6"/>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225992</xdr:colOff>
      <xdr:row>0</xdr:row>
      <xdr:rowOff>0</xdr:rowOff>
    </xdr:from>
    <xdr:to>
      <xdr:col>16</xdr:col>
      <xdr:colOff>300605</xdr:colOff>
      <xdr:row>0</xdr:row>
      <xdr:rowOff>850265</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102</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95</xdr:row>
      <xdr:rowOff>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twoCellAnchor editAs="absolute">
    <xdr:from>
      <xdr:col>16</xdr:col>
      <xdr:colOff>657056</xdr:colOff>
      <xdr:row>0</xdr:row>
      <xdr:rowOff>202565</xdr:rowOff>
    </xdr:from>
    <xdr:to>
      <xdr:col>19</xdr:col>
      <xdr:colOff>15729</xdr:colOff>
      <xdr:row>0</xdr:row>
      <xdr:rowOff>589675</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oneCellAnchor>
    <xdr:from>
      <xdr:col>2</xdr:col>
      <xdr:colOff>95250</xdr:colOff>
      <xdr:row>1</xdr:row>
      <xdr:rowOff>114299</xdr:rowOff>
    </xdr:from>
    <xdr:ext cx="8343901" cy="1304925"/>
    <xdr:sp macro="" textlink="">
      <xdr:nvSpPr>
        <xdr:cNvPr id="17" name="Rechteck 15" hidden="1">
          <a:extLst>
            <a:ext uri="{FF2B5EF4-FFF2-40B4-BE49-F238E27FC236}">
              <a16:creationId xmlns:a16="http://schemas.microsoft.com/office/drawing/2014/main" id="{184D9B16-65BA-400F-AF37-E919DE03DD8D}"/>
            </a:ext>
          </a:extLst>
        </xdr:cNvPr>
        <xdr:cNvSpPr/>
      </xdr:nvSpPr>
      <xdr:spPr>
        <a:xfrm>
          <a:off x="2800350" y="1285874"/>
          <a:ext cx="8343901" cy="130492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Information for contract management</a:t>
          </a:r>
        </a:p>
        <a:p>
          <a:pPr algn="l"/>
          <a:r>
            <a:rPr lang="de-DE" sz="1000" i="1">
              <a:solidFill>
                <a:schemeClr val="accent5"/>
              </a:solidFill>
            </a:rPr>
            <a:t>When drawing up the ‘Price schedule for tenderers’, the values from columns A, D and G are carried over, as well as the remuneration from column E, provided they are fixed budgets. Column H (indicating fixed budgets) and column I (fee schedule rate) are NOT carried over, nor are the lines ‘plus VAT’ and ‘Total (gross)’.</a:t>
          </a:r>
        </a:p>
        <a:p>
          <a:pPr algn="l"/>
          <a:r>
            <a:rPr lang="de-DE" sz="1000" i="1">
              <a:solidFill>
                <a:schemeClr val="accent5"/>
              </a:solidFill>
            </a:rPr>
            <a:t>Once the cost estimate is complete, click the button on the ‘Overview’ sheet; the ‘Draw up price schedule for tenderers’ button will then appear.</a:t>
          </a:r>
        </a:p>
        <a:p>
          <a:pPr algn="l"/>
          <a:r>
            <a:rPr lang="de-DE" sz="1000" i="1">
              <a:solidFill>
                <a:schemeClr val="accent5"/>
              </a:solidFill>
            </a:rPr>
            <a:t>Fixed budgets indicated in column H are carried over to the price schedule for tenderers and for further evaluation.</a:t>
          </a:r>
          <a:endParaRPr lang="de-DE" sz="1000">
            <a:solidFill>
              <a:schemeClr val="accent5"/>
            </a:solidFill>
          </a:endParaRP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10" totalsRowShown="0" headerRowDxfId="24">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3">
      <calculatedColumnFormula>IF(Tabelle4[[#This Row],[Nr]]=0,"Please select",TEXT(Tabelle4[[#This Row],[Nr]],"00")&amp;" "&amp;Tabelle4[[#This Row],[Expertise cluster Input]])</calculatedColumnFormula>
    </tableColumn>
    <tableColumn id="2" xr3:uid="{70A6CFA1-79E1-48FA-88A8-AF3B95343336}" name="Nr"/>
    <tableColumn id="3" xr3:uid="{C669A1AF-C5F3-433D-9DD3-4D54F9673A40}" name="Expertise cluster Input"/>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2">
  <tableColumns count="10">
    <tableColumn id="1" xr3:uid="{A8A9EBA2-DC30-4A33-A6D1-8EBDCED40CB7}" name="A" dataDxfId="21"/>
    <tableColumn id="2" xr3:uid="{A37F0ECD-8ADF-488E-A014-A4566E761E9C}" name="B" dataDxfId="20"/>
    <tableColumn id="3" xr3:uid="{C09B84A0-F146-4E2F-A1F7-EE151F98745C}" name="C" dataDxfId="19"/>
    <tableColumn id="4" xr3:uid="{A3D60B69-3071-43BC-8366-EC0078538422}" name="D" dataDxfId="18"/>
    <tableColumn id="5" xr3:uid="{A90F264F-F771-4CAC-B3A4-D570789DA31A}" name="E" dataDxfId="17"/>
    <tableColumn id="6" xr3:uid="{E89AAA69-4DDE-40B9-98CF-F6083A49443B}" name="F" dataDxfId="16"/>
    <tableColumn id="7" xr3:uid="{DBE60C3D-639E-45B7-A666-7F5175D25A32}" name="G" dataDxfId="15"/>
    <tableColumn id="8" xr3:uid="{05A3FE7E-F88A-40E6-BD3C-82D7BD5E00D7}" name="H" dataDxfId="14"/>
    <tableColumn id="9" xr3:uid="{E51985A7-40B0-4540-99DB-CE9ED0FC7F0B}" name="I" dataDxfId="13"/>
    <tableColumn id="10" xr3:uid="{E59806A2-3FD8-4715-AA4E-65A4DB58A4F6}" name="Spalte1" dataDxfId="1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1" dataDxfId="10">
  <tableColumns count="9">
    <tableColumn id="1" xr3:uid="{6232405A-534F-4930-919F-9D49E77A551D}" name="A" dataDxfId="9">
      <calculatedColumnFormula>IF(F14="",IF(F$13="A","Please select",""),F$13&amp;": "&amp;F14)</calculatedColumnFormula>
    </tableColumn>
    <tableColumn id="2" xr3:uid="{B9737593-9C2C-4213-ABF4-7FCAACBA50AF}" name="B" dataDxfId="8">
      <calculatedColumnFormula>IF(G14="",IF(G$13="A","Bitte Auswählen",""),G$13&amp;": "&amp;G14)</calculatedColumnFormula>
    </tableColumn>
    <tableColumn id="3" xr3:uid="{22DA6266-BB87-42C5-A8E5-9274FE04D13D}" name="C" dataDxfId="7">
      <calculatedColumnFormula>IF(H14="",IF(H$13="A","Bitte Auswählen",""),H$13&amp;": "&amp;H14)</calculatedColumnFormula>
    </tableColumn>
    <tableColumn id="4" xr3:uid="{21008EE0-8402-4885-8F9F-9E98F2C911FB}" name="D" dataDxfId="6">
      <calculatedColumnFormula>IF(I14="",IF(I$13="A","Bitte Auswählen",""),I$13&amp;": "&amp;I14)</calculatedColumnFormula>
    </tableColumn>
    <tableColumn id="5" xr3:uid="{F45F8D15-B87E-4122-9BC7-63403569963A}" name="E" dataDxfId="5">
      <calculatedColumnFormula>IF(J14="",IF(J$13="A","Bitte Auswählen",""),J$13&amp;": "&amp;J14)</calculatedColumnFormula>
    </tableColumn>
    <tableColumn id="6" xr3:uid="{FD92F1FE-ABAA-4E82-B406-4C10403A233B}" name="F" dataDxfId="4">
      <calculatedColumnFormula>IF(K14="",IF(K$13="A","Bitte Auswählen",""),K$13&amp;": "&amp;K14)</calculatedColumnFormula>
    </tableColumn>
    <tableColumn id="7" xr3:uid="{652D4AB2-7179-4D96-9659-AB43B3A85B4D}" name="G" dataDxfId="3">
      <calculatedColumnFormula>IF(L14="",IF(L$13="A","Bitte Auswählen",""),L$13&amp;": "&amp;L14)</calculatedColumnFormula>
    </tableColumn>
    <tableColumn id="8" xr3:uid="{A789B3C7-5FF5-4463-A86D-883C05CEBD52}" name="H" dataDxfId="2">
      <calculatedColumnFormula>IF(M14="",IF(M$13="A","Bitte Auswählen",""),M$13&amp;": "&amp;M14)</calculatedColumnFormula>
    </tableColumn>
    <tableColumn id="9" xr3:uid="{4FE83922-D186-4564-9BF8-A4C0D5A79467}" name="I" dataDxfId="1">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25-12-05-steuerliche-behandlung-reisekosten-202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95"/>
  <sheetViews>
    <sheetView showGridLines="0" tabSelected="1" zoomScale="109" zoomScaleNormal="160" zoomScaleSheetLayoutView="115" workbookViewId="0">
      <pane ySplit="9" topLeftCell="A10" activePane="bottomLeft" state="frozen"/>
      <selection sqref="A1:H1"/>
      <selection pane="bottomLeft" activeCell="G26" sqref="G26"/>
    </sheetView>
  </sheetViews>
  <sheetFormatPr defaultColWidth="11" defaultRowHeight="12" x14ac:dyDescent="0.2"/>
  <cols>
    <col min="1" max="1" width="24.140625" customWidth="1"/>
    <col min="2" max="2" width="16.140625" customWidth="1"/>
    <col min="3" max="3" width="18.42578125" customWidth="1"/>
    <col min="4" max="4" width="8.140625" customWidth="1"/>
    <col min="5" max="5" width="12.85546875" customWidth="1"/>
    <col min="6" max="6" width="12.42578125" customWidth="1"/>
    <col min="7" max="7" width="22" customWidth="1"/>
    <col min="8" max="8" width="3.85546875" customWidth="1"/>
    <col min="9" max="9" width="7.42578125" hidden="1" customWidth="1"/>
    <col min="10" max="10" width="7.140625" hidden="1" customWidth="1"/>
    <col min="11" max="11" width="7.5703125" hidden="1" customWidth="1"/>
    <col min="12" max="12" width="12.42578125" hidden="1" customWidth="1"/>
    <col min="13" max="13" width="7.42578125" customWidth="1"/>
    <col min="14" max="14" width="7.140625" customWidth="1"/>
    <col min="15" max="15" width="7.5703125" customWidth="1"/>
    <col min="16" max="16" width="12.42578125" customWidth="1"/>
    <col min="18" max="18" width="34.85546875" hidden="1" customWidth="1"/>
    <col min="20" max="20" width="11.42578125" customWidth="1"/>
  </cols>
  <sheetData>
    <row r="1" spans="1:20" ht="69.95" customHeight="1" x14ac:dyDescent="0.2">
      <c r="A1" s="112" t="s">
        <v>226</v>
      </c>
      <c r="B1" s="113" t="s">
        <v>217</v>
      </c>
      <c r="C1" s="113"/>
      <c r="D1" s="113"/>
      <c r="E1" s="113"/>
      <c r="F1" s="113"/>
      <c r="G1" s="113"/>
      <c r="H1" s="22"/>
      <c r="I1" s="22"/>
      <c r="J1" s="22"/>
      <c r="K1" s="22"/>
      <c r="L1" s="22"/>
      <c r="M1" s="22"/>
      <c r="N1" s="22"/>
      <c r="O1" s="22"/>
      <c r="P1" s="22"/>
      <c r="R1" t="s">
        <v>2</v>
      </c>
      <c r="T1" s="33"/>
    </row>
    <row r="2" spans="1:20" s="1" customFormat="1" ht="26.25" customHeight="1" x14ac:dyDescent="0.2">
      <c r="A2" s="46" t="s">
        <v>0</v>
      </c>
      <c r="B2" s="87">
        <v>10046866</v>
      </c>
      <c r="H2" s="41"/>
      <c r="I2" s="41"/>
      <c r="J2" s="41"/>
      <c r="K2" s="41"/>
      <c r="L2" s="41"/>
      <c r="M2" s="41"/>
      <c r="N2" s="41"/>
      <c r="O2" s="41"/>
      <c r="P2" s="41"/>
    </row>
    <row r="3" spans="1:20" ht="14.25" x14ac:dyDescent="0.2">
      <c r="A3" s="46" t="s">
        <v>3</v>
      </c>
      <c r="B3" s="114">
        <v>0</v>
      </c>
      <c r="C3" s="20" t="s">
        <v>4</v>
      </c>
      <c r="D3" s="97"/>
      <c r="E3" s="97"/>
      <c r="F3" s="20" t="str">
        <f>IF(K3="","","VE Datum:")</f>
        <v/>
      </c>
      <c r="G3" s="19" t="str">
        <f>IF(K8="","",K8)</f>
        <v/>
      </c>
      <c r="I3" t="s">
        <v>5</v>
      </c>
      <c r="K3" s="98"/>
      <c r="L3" s="96"/>
    </row>
    <row r="4" spans="1:20" s="1" customFormat="1" ht="5.25" customHeight="1" x14ac:dyDescent="0.2">
      <c r="C4" s="21"/>
    </row>
    <row r="5" spans="1:20" ht="24" customHeight="1" x14ac:dyDescent="0.2">
      <c r="A5" s="67" t="s">
        <v>6</v>
      </c>
      <c r="B5" s="32" t="s">
        <v>1</v>
      </c>
      <c r="C5" s="90" t="s">
        <v>7</v>
      </c>
      <c r="D5" s="96"/>
      <c r="E5" s="96"/>
      <c r="F5" s="96"/>
      <c r="G5" s="96"/>
      <c r="I5" s="99" t="s">
        <v>8</v>
      </c>
      <c r="J5" s="99"/>
      <c r="K5" s="99"/>
      <c r="L5" s="99"/>
    </row>
    <row r="6" spans="1:20" s="1" customFormat="1" ht="5.25" x14ac:dyDescent="0.2">
      <c r="C6" s="21"/>
    </row>
    <row r="7" spans="1:20" s="1" customFormat="1" ht="5.25" x14ac:dyDescent="0.2">
      <c r="C7" s="21"/>
    </row>
    <row r="8" spans="1:20" x14ac:dyDescent="0.2">
      <c r="A8" s="39" t="str">
        <f>IF(F82=0,"","Total (net):")</f>
        <v>Total (net):</v>
      </c>
      <c r="B8" s="40">
        <f>IF(F82=0,"",F82)</f>
        <v>316050</v>
      </c>
      <c r="C8" s="20" t="s">
        <v>9</v>
      </c>
      <c r="D8" s="96"/>
      <c r="E8" s="96"/>
      <c r="F8" s="96"/>
      <c r="G8" s="96"/>
      <c r="I8" s="3" t="s">
        <v>10</v>
      </c>
      <c r="K8" s="97"/>
      <c r="L8" s="97"/>
      <c r="S8" s="3"/>
    </row>
    <row r="9" spans="1:20" s="25" customFormat="1" ht="24" customHeight="1" thickBot="1" x14ac:dyDescent="0.25"/>
    <row r="10" spans="1:20" ht="13.5" thickTop="1" thickBot="1" x14ac:dyDescent="0.25">
      <c r="A10" s="31" t="s">
        <v>11</v>
      </c>
      <c r="B10" s="31"/>
      <c r="C10" s="31"/>
      <c r="D10" s="31"/>
      <c r="E10" s="31"/>
      <c r="F10" s="31"/>
      <c r="G10" s="31"/>
      <c r="I10" s="31" t="s">
        <v>12</v>
      </c>
      <c r="J10" s="31"/>
      <c r="K10" s="31"/>
      <c r="L10" s="31"/>
    </row>
    <row r="11" spans="1:20" s="27" customFormat="1" hidden="1" thickTop="1" x14ac:dyDescent="0.2">
      <c r="A11" s="54"/>
    </row>
    <row r="12" spans="1:20" ht="24.75" hidden="1" thickTop="1" x14ac:dyDescent="0.2">
      <c r="A12" s="2" t="s">
        <v>13</v>
      </c>
      <c r="B12" s="94" t="s">
        <v>14</v>
      </c>
      <c r="C12" s="95"/>
      <c r="D12" s="2" t="s">
        <v>15</v>
      </c>
      <c r="E12" s="2" t="s">
        <v>16</v>
      </c>
      <c r="F12" s="2" t="s">
        <v>17</v>
      </c>
      <c r="G12" s="2" t="s">
        <v>18</v>
      </c>
      <c r="I12" s="2" t="s">
        <v>19</v>
      </c>
      <c r="J12" s="2" t="s">
        <v>20</v>
      </c>
      <c r="K12" s="2" t="s">
        <v>21</v>
      </c>
      <c r="L12" s="2" t="s">
        <v>22</v>
      </c>
      <c r="M12" s="33" t="s">
        <v>23</v>
      </c>
    </row>
    <row r="13" spans="1:20" ht="12.75" hidden="1" thickTop="1" x14ac:dyDescent="0.2">
      <c r="A13" s="109" t="s">
        <v>218</v>
      </c>
      <c r="B13" s="110" t="s">
        <v>24</v>
      </c>
      <c r="C13" s="110"/>
      <c r="D13" s="9"/>
      <c r="E13" s="30"/>
      <c r="F13" s="10">
        <f>D13*E13</f>
        <v>0</v>
      </c>
      <c r="G13" s="13" t="s">
        <v>24</v>
      </c>
      <c r="I13" s="34">
        <f>D13</f>
        <v>0</v>
      </c>
      <c r="J13" s="35"/>
      <c r="K13" s="34">
        <f>I13+J13</f>
        <v>0</v>
      </c>
      <c r="L13" s="36">
        <f>K13*E13</f>
        <v>0</v>
      </c>
      <c r="R13" s="38" t="str">
        <f>B13</f>
        <v/>
      </c>
    </row>
    <row r="14" spans="1:20" ht="12.75" hidden="1" thickTop="1" x14ac:dyDescent="0.2">
      <c r="A14" s="109" t="s">
        <v>219</v>
      </c>
      <c r="B14" s="110" t="s">
        <v>24</v>
      </c>
      <c r="C14" s="110"/>
      <c r="D14" s="9"/>
      <c r="E14" s="30"/>
      <c r="F14" s="10">
        <f>D14*E14</f>
        <v>0</v>
      </c>
      <c r="G14" s="13" t="s">
        <v>24</v>
      </c>
      <c r="I14" s="34">
        <f>D14</f>
        <v>0</v>
      </c>
      <c r="J14" s="35"/>
      <c r="K14" s="34">
        <f>I14+J14</f>
        <v>0</v>
      </c>
      <c r="L14" s="36">
        <f>K14*E14</f>
        <v>0</v>
      </c>
      <c r="R14" s="38" t="str">
        <f>B14</f>
        <v/>
      </c>
    </row>
    <row r="15" spans="1:20" ht="12.75" hidden="1" thickTop="1" x14ac:dyDescent="0.2">
      <c r="A15" s="109" t="s">
        <v>220</v>
      </c>
      <c r="B15" s="110" t="s">
        <v>24</v>
      </c>
      <c r="C15" s="110"/>
      <c r="D15" s="9"/>
      <c r="E15" s="30"/>
      <c r="F15" s="10">
        <f>D15*E15</f>
        <v>0</v>
      </c>
      <c r="G15" s="13" t="s">
        <v>24</v>
      </c>
      <c r="I15" s="34">
        <f>D15</f>
        <v>0</v>
      </c>
      <c r="J15" s="35"/>
      <c r="K15" s="34">
        <f>I15+J15</f>
        <v>0</v>
      </c>
      <c r="L15" s="36">
        <f>K15*E15</f>
        <v>0</v>
      </c>
      <c r="R15" s="38" t="str">
        <f>B15</f>
        <v/>
      </c>
    </row>
    <row r="16" spans="1:20" ht="12.75" hidden="1" thickTop="1" x14ac:dyDescent="0.2">
      <c r="A16" s="109" t="s">
        <v>221</v>
      </c>
      <c r="B16" s="110" t="s">
        <v>24</v>
      </c>
      <c r="C16" s="110"/>
      <c r="D16" s="9"/>
      <c r="E16" s="30"/>
      <c r="F16" s="10">
        <f>D16*E16</f>
        <v>0</v>
      </c>
      <c r="G16" s="13" t="s">
        <v>24</v>
      </c>
      <c r="I16" s="34">
        <f>D16</f>
        <v>0</v>
      </c>
      <c r="J16" s="35"/>
      <c r="K16" s="34">
        <f>I16+J16</f>
        <v>0</v>
      </c>
      <c r="L16" s="36">
        <f>K16*E16</f>
        <v>0</v>
      </c>
      <c r="R16" s="38" t="str">
        <f>B16</f>
        <v/>
      </c>
    </row>
    <row r="17" spans="1:12" s="1" customFormat="1" ht="6" thickTop="1" x14ac:dyDescent="0.2">
      <c r="C17" s="8"/>
    </row>
    <row r="18" spans="1:12" x14ac:dyDescent="0.2">
      <c r="A18" s="4" t="s">
        <v>25</v>
      </c>
      <c r="B18" s="4"/>
      <c r="C18" s="4"/>
      <c r="D18" s="4"/>
      <c r="E18" s="4"/>
      <c r="F18" s="11">
        <f>SUM(F13:F17)</f>
        <v>0</v>
      </c>
      <c r="G18" s="4"/>
      <c r="I18" s="4" t="s">
        <v>25</v>
      </c>
      <c r="J18" s="4"/>
      <c r="K18" s="4"/>
      <c r="L18" s="11">
        <f>SUM(L13:L17)</f>
        <v>0</v>
      </c>
    </row>
    <row r="19" spans="1:12" s="23" customFormat="1" ht="9" thickBot="1" x14ac:dyDescent="0.25"/>
    <row r="20" spans="1:12" ht="13.5" thickTop="1" thickBot="1" x14ac:dyDescent="0.25">
      <c r="A20" s="31" t="s">
        <v>26</v>
      </c>
      <c r="B20" s="31"/>
      <c r="C20" s="31"/>
      <c r="D20" s="31"/>
      <c r="E20" s="31"/>
      <c r="F20" s="31"/>
      <c r="G20" s="31"/>
      <c r="H20" s="111"/>
      <c r="I20" s="31" t="s">
        <v>27</v>
      </c>
      <c r="J20" s="31"/>
      <c r="K20" s="31"/>
      <c r="L20" s="31"/>
    </row>
    <row r="21" spans="1:12" s="27" customFormat="1" ht="6.75" customHeight="1" thickTop="1" x14ac:dyDescent="0.2">
      <c r="A21" s="77"/>
      <c r="H21" s="111"/>
    </row>
    <row r="22" spans="1:12" s="27" customFormat="1" x14ac:dyDescent="0.2">
      <c r="A22" s="52" t="s">
        <v>28</v>
      </c>
      <c r="B22" s="53"/>
      <c r="C22" s="53"/>
      <c r="D22" s="53"/>
      <c r="E22" s="53"/>
      <c r="F22" s="53"/>
      <c r="G22" s="53"/>
      <c r="H22" s="111"/>
      <c r="I22" s="53"/>
      <c r="J22" s="53"/>
      <c r="K22" s="53"/>
      <c r="L22" s="53"/>
    </row>
    <row r="23" spans="1:12" s="27" customFormat="1" ht="14.25" customHeight="1" x14ac:dyDescent="0.2">
      <c r="A23" s="77" t="s">
        <v>29</v>
      </c>
      <c r="H23" s="111"/>
    </row>
    <row r="24" spans="1:12" ht="48" x14ac:dyDescent="0.2">
      <c r="A24" s="47" t="s">
        <v>30</v>
      </c>
      <c r="B24" s="2" t="s">
        <v>31</v>
      </c>
      <c r="C24" s="2" t="s">
        <v>32</v>
      </c>
      <c r="D24" s="47" t="s">
        <v>33</v>
      </c>
      <c r="E24" s="2" t="s">
        <v>16</v>
      </c>
      <c r="F24" s="2" t="s">
        <v>34</v>
      </c>
      <c r="G24" s="2" t="s">
        <v>18</v>
      </c>
      <c r="H24" s="111"/>
      <c r="I24" s="2" t="s">
        <v>19</v>
      </c>
      <c r="J24" s="2" t="s">
        <v>20</v>
      </c>
      <c r="K24" s="2" t="s">
        <v>21</v>
      </c>
      <c r="L24" s="2" t="s">
        <v>22</v>
      </c>
    </row>
    <row r="25" spans="1:12" ht="36" x14ac:dyDescent="0.2">
      <c r="A25" s="109" t="s">
        <v>35</v>
      </c>
      <c r="B25" s="29" t="str">
        <f>IFERROR(VLOOKUP(A25,'List of key experts'!$B$11:$D$34,3,0)&amp;" "&amp;VLOOKUP(A25,'List of key experts'!$B$11:$D$34,2,0),"N.N.")</f>
        <v xml:space="preserve"> </v>
      </c>
      <c r="C25" s="7" t="s">
        <v>36</v>
      </c>
      <c r="D25" s="12">
        <v>440</v>
      </c>
      <c r="E25" s="30"/>
      <c r="F25" s="10">
        <f t="shared" ref="F25:F29" si="0">D25*E25</f>
        <v>0</v>
      </c>
      <c r="G25" s="13" t="s">
        <v>24</v>
      </c>
      <c r="H25" s="111"/>
      <c r="I25" s="34">
        <f>D25</f>
        <v>440</v>
      </c>
      <c r="J25" s="35"/>
      <c r="K25" s="34">
        <f t="shared" ref="K25:K29" si="1">I25+J25</f>
        <v>440</v>
      </c>
      <c r="L25" s="36">
        <f>K25*E25</f>
        <v>0</v>
      </c>
    </row>
    <row r="26" spans="1:12" ht="60" x14ac:dyDescent="0.2">
      <c r="A26" s="109" t="s">
        <v>37</v>
      </c>
      <c r="B26" s="29" t="str">
        <f>IFERROR(VLOOKUP(A26,'List of key experts'!$B$11:$D$34,3,0)&amp;" "&amp;VLOOKUP(A26,'List of key experts'!$B$11:$D$34,2,0),"N.N.")</f>
        <v xml:space="preserve"> </v>
      </c>
      <c r="C26" s="7" t="s">
        <v>36</v>
      </c>
      <c r="D26" s="12">
        <v>365</v>
      </c>
      <c r="E26" s="30"/>
      <c r="F26" s="10">
        <f t="shared" si="0"/>
        <v>0</v>
      </c>
      <c r="G26" s="13" t="s">
        <v>24</v>
      </c>
      <c r="H26" s="111"/>
      <c r="I26" s="34">
        <f>D26</f>
        <v>365</v>
      </c>
      <c r="J26" s="35"/>
      <c r="K26" s="34">
        <f t="shared" si="1"/>
        <v>365</v>
      </c>
      <c r="L26" s="36">
        <f>K26*E26</f>
        <v>0</v>
      </c>
    </row>
    <row r="27" spans="1:12" ht="24" x14ac:dyDescent="0.2">
      <c r="A27" s="109" t="s">
        <v>38</v>
      </c>
      <c r="B27" s="29" t="str">
        <f>IFERROR(VLOOKUP(A27,'List of key experts'!$B$11:$D$34,3,0)&amp;" "&amp;VLOOKUP(A27,'List of key experts'!$B$11:$D$34,2,0),"N.N.")</f>
        <v>N.N.</v>
      </c>
      <c r="C27" s="7" t="s">
        <v>36</v>
      </c>
      <c r="D27" s="12">
        <v>290</v>
      </c>
      <c r="E27" s="30"/>
      <c r="F27" s="10">
        <f t="shared" si="0"/>
        <v>0</v>
      </c>
      <c r="G27" s="13" t="s">
        <v>24</v>
      </c>
      <c r="H27" s="111"/>
      <c r="I27" s="34">
        <f>D27</f>
        <v>290</v>
      </c>
      <c r="J27" s="35"/>
      <c r="K27" s="34">
        <f t="shared" si="1"/>
        <v>290</v>
      </c>
      <c r="L27" s="36">
        <f>K27*E27</f>
        <v>0</v>
      </c>
    </row>
    <row r="28" spans="1:12" ht="24" x14ac:dyDescent="0.2">
      <c r="A28" s="109" t="s">
        <v>39</v>
      </c>
      <c r="B28" s="28" t="str">
        <f>IFERROR(VLOOKUP(A28,'List of key experts'!$B$11:$D$34,3,0)&amp;" "&amp;VLOOKUP(A28,'List of key experts'!$B$11:$D$34,2,0),"N.N.")</f>
        <v>N.N.</v>
      </c>
      <c r="C28" s="7" t="s">
        <v>36</v>
      </c>
      <c r="D28" s="12">
        <v>60</v>
      </c>
      <c r="E28" s="30"/>
      <c r="F28" s="10">
        <f t="shared" si="0"/>
        <v>0</v>
      </c>
      <c r="G28" s="13" t="s">
        <v>24</v>
      </c>
      <c r="H28" s="111"/>
      <c r="I28" s="34">
        <f>D28</f>
        <v>60</v>
      </c>
      <c r="J28" s="35"/>
      <c r="K28" s="34">
        <f t="shared" si="1"/>
        <v>60</v>
      </c>
      <c r="L28" s="36">
        <f>K28*E28</f>
        <v>0</v>
      </c>
    </row>
    <row r="29" spans="1:12" ht="24" x14ac:dyDescent="0.2">
      <c r="A29" s="109" t="s">
        <v>40</v>
      </c>
      <c r="B29" s="28" t="str">
        <f>IFERROR(VLOOKUP(A29,'List of key experts'!$B$11:$D$34,3,0)&amp;" "&amp;VLOOKUP(A29,'List of key experts'!$B$11:$D$34,2,0),"N.N.")</f>
        <v>N.N.</v>
      </c>
      <c r="C29" s="7" t="s">
        <v>36</v>
      </c>
      <c r="D29" s="12">
        <v>580</v>
      </c>
      <c r="E29" s="30"/>
      <c r="F29" s="10">
        <f t="shared" si="0"/>
        <v>0</v>
      </c>
      <c r="G29" s="13" t="s">
        <v>24</v>
      </c>
      <c r="H29" s="111"/>
      <c r="I29" s="34">
        <f>D29</f>
        <v>580</v>
      </c>
      <c r="J29" s="35"/>
      <c r="K29" s="34">
        <f t="shared" si="1"/>
        <v>580</v>
      </c>
      <c r="L29" s="36">
        <f>K29*E29</f>
        <v>0</v>
      </c>
    </row>
    <row r="30" spans="1:12" s="1" customFormat="1" x14ac:dyDescent="0.2">
      <c r="C30" s="8"/>
      <c r="H30" s="111"/>
    </row>
    <row r="31" spans="1:12" x14ac:dyDescent="0.2">
      <c r="A31" s="4" t="s">
        <v>25</v>
      </c>
      <c r="B31" s="4"/>
      <c r="C31" s="4"/>
      <c r="D31" s="4"/>
      <c r="E31" s="4"/>
      <c r="F31" s="11">
        <f>SUM(F25:F30)</f>
        <v>0</v>
      </c>
      <c r="G31" s="4"/>
      <c r="H31" s="111"/>
      <c r="I31" s="4" t="s">
        <v>25</v>
      </c>
      <c r="J31" s="4"/>
      <c r="K31" s="4"/>
      <c r="L31" s="11">
        <f>SUM(L25:L30)</f>
        <v>0</v>
      </c>
    </row>
    <row r="32" spans="1:12" s="23" customFormat="1" ht="22.5" customHeight="1" x14ac:dyDescent="0.2">
      <c r="A32" s="68" t="s">
        <v>41</v>
      </c>
      <c r="B32" s="53"/>
      <c r="C32" s="53"/>
      <c r="D32" s="53"/>
      <c r="E32" s="53"/>
      <c r="F32" s="53"/>
      <c r="G32" s="53"/>
      <c r="H32" s="53"/>
      <c r="I32" s="53"/>
      <c r="J32" s="53"/>
      <c r="K32" s="53"/>
      <c r="L32" s="53"/>
    </row>
    <row r="33" spans="1:12" s="23" customFormat="1" ht="13.5" hidden="1" customHeight="1" x14ac:dyDescent="0.2">
      <c r="A33" s="77" t="s">
        <v>42</v>
      </c>
      <c r="B33" s="84"/>
      <c r="C33" s="84"/>
      <c r="D33" s="84"/>
      <c r="E33" s="84"/>
      <c r="F33" s="84"/>
      <c r="G33" s="84"/>
      <c r="H33" s="84"/>
      <c r="I33" s="84"/>
      <c r="J33" s="84"/>
      <c r="K33" s="84"/>
      <c r="L33" s="84"/>
    </row>
    <row r="34" spans="1:12" s="27" customFormat="1" ht="11.25" hidden="1" x14ac:dyDescent="0.2">
      <c r="A34" s="54"/>
    </row>
    <row r="35" spans="1:12" ht="24" hidden="1" x14ac:dyDescent="0.2">
      <c r="A35" s="47" t="s">
        <v>30</v>
      </c>
      <c r="B35" s="2" t="s">
        <v>31</v>
      </c>
      <c r="C35" s="2" t="s">
        <v>43</v>
      </c>
      <c r="D35" s="2" t="s">
        <v>15</v>
      </c>
      <c r="E35" s="2" t="s">
        <v>44</v>
      </c>
      <c r="F35" s="2" t="s">
        <v>34</v>
      </c>
      <c r="G35" s="2" t="s">
        <v>18</v>
      </c>
      <c r="I35" s="2" t="s">
        <v>19</v>
      </c>
      <c r="J35" s="2" t="s">
        <v>20</v>
      </c>
      <c r="K35" s="2" t="s">
        <v>21</v>
      </c>
      <c r="L35" s="2" t="s">
        <v>22</v>
      </c>
    </row>
    <row r="36" spans="1:12" ht="24" hidden="1" x14ac:dyDescent="0.2">
      <c r="A36" s="109" t="s">
        <v>45</v>
      </c>
      <c r="B36" s="29" t="str">
        <f>IFERROR(VLOOKUP(A36,'List of key experts'!$B$11:$D$34,3,0)&amp;" "&amp;VLOOKUP(A36,'List of key experts'!$B$11:$D$34,2,0),"N.N.")</f>
        <v>N.N.</v>
      </c>
      <c r="C36" s="7" t="s">
        <v>36</v>
      </c>
      <c r="D36" s="9"/>
      <c r="E36" s="30"/>
      <c r="F36" s="10">
        <f>D36*E36</f>
        <v>0</v>
      </c>
      <c r="G36" s="13" t="s">
        <v>24</v>
      </c>
      <c r="I36" s="34">
        <f>D36</f>
        <v>0</v>
      </c>
      <c r="J36" s="35"/>
      <c r="K36" s="34">
        <f>I36+J36</f>
        <v>0</v>
      </c>
      <c r="L36" s="36">
        <f>K36*E36</f>
        <v>0</v>
      </c>
    </row>
    <row r="37" spans="1:12" ht="24" hidden="1" x14ac:dyDescent="0.2">
      <c r="A37" s="109" t="s">
        <v>46</v>
      </c>
      <c r="B37" s="29" t="str">
        <f>IFERROR(VLOOKUP(A37,'List of key experts'!$B$11:$D$34,3,0)&amp;" "&amp;VLOOKUP(A37,'List of key experts'!$B$11:$D$34,2,0),"N.N.")</f>
        <v>N.N.</v>
      </c>
      <c r="C37" s="7" t="s">
        <v>36</v>
      </c>
      <c r="D37" s="9"/>
      <c r="E37" s="30"/>
      <c r="F37" s="10">
        <f>D37*E37</f>
        <v>0</v>
      </c>
      <c r="G37" s="13" t="s">
        <v>24</v>
      </c>
      <c r="I37" s="34">
        <f>D37</f>
        <v>0</v>
      </c>
      <c r="J37" s="35"/>
      <c r="K37" s="34">
        <f>I37+J37</f>
        <v>0</v>
      </c>
      <c r="L37" s="36">
        <f>K37*E37</f>
        <v>0</v>
      </c>
    </row>
    <row r="38" spans="1:12" ht="24" hidden="1" x14ac:dyDescent="0.2">
      <c r="A38" s="109" t="s">
        <v>47</v>
      </c>
      <c r="B38" s="29" t="str">
        <f>IFERROR(VLOOKUP(A38,'List of key experts'!$B$11:$D$34,3,0)&amp;" "&amp;VLOOKUP(A38,'List of key experts'!$B$11:$D$34,2,0),"N.N.")</f>
        <v>N.N.</v>
      </c>
      <c r="C38" s="7" t="s">
        <v>36</v>
      </c>
      <c r="D38" s="9"/>
      <c r="E38" s="30"/>
      <c r="F38" s="10">
        <f>D38*E38</f>
        <v>0</v>
      </c>
      <c r="G38" s="13" t="s">
        <v>24</v>
      </c>
      <c r="I38" s="34">
        <f>D38</f>
        <v>0</v>
      </c>
      <c r="J38" s="35"/>
      <c r="K38" s="34">
        <f>I38+J38</f>
        <v>0</v>
      </c>
      <c r="L38" s="36">
        <f>K38*E38</f>
        <v>0</v>
      </c>
    </row>
    <row r="39" spans="1:12" ht="24" hidden="1" x14ac:dyDescent="0.2">
      <c r="A39" s="109" t="s">
        <v>48</v>
      </c>
      <c r="B39" s="29" t="str">
        <f>IFERROR(VLOOKUP(A39,'List of key experts'!$B$11:$D$34,3,0)&amp;" "&amp;VLOOKUP(A39,'List of key experts'!$B$11:$D$34,2,0),"N.N.")</f>
        <v>N.N.</v>
      </c>
      <c r="C39" s="7" t="s">
        <v>36</v>
      </c>
      <c r="D39" s="9"/>
      <c r="E39" s="30"/>
      <c r="F39" s="10">
        <f>D39*E39</f>
        <v>0</v>
      </c>
      <c r="G39" s="13" t="s">
        <v>24</v>
      </c>
      <c r="I39" s="34">
        <f>D39</f>
        <v>0</v>
      </c>
      <c r="J39" s="35"/>
      <c r="K39" s="34">
        <f>I39+J39</f>
        <v>0</v>
      </c>
      <c r="L39" s="36">
        <f>K39*E39</f>
        <v>0</v>
      </c>
    </row>
    <row r="40" spans="1:12" s="1" customFormat="1" ht="5.25" x14ac:dyDescent="0.2">
      <c r="C40" s="8"/>
    </row>
    <row r="41" spans="1:12" x14ac:dyDescent="0.2">
      <c r="A41" s="4" t="s">
        <v>25</v>
      </c>
      <c r="B41" s="4"/>
      <c r="C41" s="4"/>
      <c r="D41" s="4"/>
      <c r="E41" s="4"/>
      <c r="F41" s="11">
        <f>SUM(F36:F40)</f>
        <v>0</v>
      </c>
      <c r="G41" s="4"/>
      <c r="I41" s="4" t="s">
        <v>25</v>
      </c>
      <c r="J41" s="4"/>
      <c r="K41" s="4"/>
      <c r="L41" s="11">
        <f>SUM(L36:L40)</f>
        <v>0</v>
      </c>
    </row>
    <row r="42" spans="1:12" s="1" customFormat="1" ht="5.25" x14ac:dyDescent="0.2"/>
    <row r="43" spans="1:12" s="1" customFormat="1" x14ac:dyDescent="0.2">
      <c r="A43" s="52" t="s">
        <v>49</v>
      </c>
      <c r="B43" s="53"/>
      <c r="C43" s="53"/>
      <c r="D43" s="53"/>
      <c r="E43" s="53"/>
      <c r="F43" s="53"/>
      <c r="G43" s="53"/>
      <c r="H43" s="53"/>
      <c r="I43" s="53"/>
      <c r="J43" s="53"/>
      <c r="K43" s="53"/>
      <c r="L43" s="53"/>
    </row>
    <row r="44" spans="1:12" x14ac:dyDescent="0.2">
      <c r="A44" s="85" t="s">
        <v>50</v>
      </c>
      <c r="E44" s="6"/>
    </row>
    <row r="45" spans="1:12" ht="24" x14ac:dyDescent="0.2">
      <c r="A45" s="47" t="s">
        <v>30</v>
      </c>
      <c r="B45" s="2"/>
      <c r="C45" s="2" t="s">
        <v>43</v>
      </c>
      <c r="D45" s="2" t="s">
        <v>15</v>
      </c>
      <c r="E45" s="2" t="s">
        <v>44</v>
      </c>
      <c r="F45" s="2" t="s">
        <v>34</v>
      </c>
      <c r="G45" s="2" t="s">
        <v>18</v>
      </c>
      <c r="I45" s="2" t="s">
        <v>19</v>
      </c>
      <c r="J45" s="2" t="s">
        <v>20</v>
      </c>
      <c r="K45" s="2" t="s">
        <v>21</v>
      </c>
      <c r="L45" s="2" t="s">
        <v>22</v>
      </c>
    </row>
    <row r="46" spans="1:12" ht="52.5" customHeight="1" x14ac:dyDescent="0.2">
      <c r="A46" s="109" t="s">
        <v>222</v>
      </c>
      <c r="B46" s="24" t="s">
        <v>24</v>
      </c>
      <c r="C46" s="86" t="s">
        <v>51</v>
      </c>
      <c r="D46" s="12">
        <v>24</v>
      </c>
      <c r="E46" s="30"/>
      <c r="F46" s="10">
        <f>D46*E46</f>
        <v>0</v>
      </c>
      <c r="G46" s="13"/>
      <c r="I46" s="34">
        <f>D46</f>
        <v>24</v>
      </c>
      <c r="J46" s="35"/>
      <c r="K46" s="34">
        <f>I46+J46</f>
        <v>24</v>
      </c>
      <c r="L46" s="36">
        <f>K46*E46</f>
        <v>0</v>
      </c>
    </row>
    <row r="47" spans="1:12" s="1" customFormat="1" ht="5.25" x14ac:dyDescent="0.2">
      <c r="C47" s="8"/>
    </row>
    <row r="48" spans="1:12" x14ac:dyDescent="0.2">
      <c r="A48" s="4" t="s">
        <v>25</v>
      </c>
      <c r="B48" s="4"/>
      <c r="C48" s="4"/>
      <c r="D48" s="4"/>
      <c r="E48" s="4"/>
      <c r="F48" s="11">
        <f>SUM(F46:F47)</f>
        <v>0</v>
      </c>
      <c r="G48" s="4"/>
      <c r="I48" s="4" t="s">
        <v>25</v>
      </c>
      <c r="J48" s="4"/>
      <c r="K48" s="4"/>
      <c r="L48" s="11">
        <f>SUM(L46:L47)</f>
        <v>0</v>
      </c>
    </row>
    <row r="49" spans="1:17" s="23" customFormat="1" ht="9" thickBot="1" x14ac:dyDescent="0.25"/>
    <row r="50" spans="1:17" ht="13.5" thickTop="1" thickBot="1" x14ac:dyDescent="0.25">
      <c r="A50" s="31" t="s">
        <v>52</v>
      </c>
      <c r="B50" s="31"/>
      <c r="C50" s="31"/>
      <c r="D50" s="31"/>
      <c r="E50" s="31"/>
      <c r="F50" s="31"/>
      <c r="G50" s="31"/>
      <c r="I50" s="31" t="s">
        <v>53</v>
      </c>
      <c r="J50" s="31"/>
      <c r="K50" s="31"/>
      <c r="L50" s="31"/>
    </row>
    <row r="51" spans="1:17" s="27" customFormat="1" thickTop="1" x14ac:dyDescent="0.2">
      <c r="A51" s="102" t="s">
        <v>54</v>
      </c>
      <c r="B51" s="102"/>
      <c r="C51" s="102"/>
      <c r="D51" s="102"/>
      <c r="E51" s="102"/>
      <c r="F51" s="102"/>
      <c r="G51" s="102"/>
      <c r="H51" s="102"/>
      <c r="I51" s="102"/>
      <c r="J51" s="102"/>
      <c r="K51" s="102"/>
      <c r="L51" s="102"/>
      <c r="M51" s="102"/>
      <c r="N51" s="102"/>
      <c r="O51" s="102"/>
      <c r="P51" s="102"/>
      <c r="Q51" s="102"/>
    </row>
    <row r="52" spans="1:17" s="27" customFormat="1" ht="11.25" x14ac:dyDescent="0.2">
      <c r="A52" s="103" t="s">
        <v>55</v>
      </c>
      <c r="B52" s="103"/>
      <c r="C52" s="103"/>
      <c r="D52" s="103"/>
      <c r="E52" s="103"/>
      <c r="F52" s="103"/>
      <c r="G52" s="103"/>
      <c r="H52" s="103"/>
      <c r="I52" s="103"/>
      <c r="J52" s="103"/>
      <c r="K52" s="103"/>
      <c r="L52" s="103"/>
      <c r="M52" s="103"/>
      <c r="N52" s="103"/>
      <c r="O52" s="103"/>
      <c r="P52" s="103"/>
      <c r="Q52" s="103"/>
    </row>
    <row r="53" spans="1:17" s="69" customFormat="1" ht="11.25" customHeight="1" x14ac:dyDescent="0.2">
      <c r="A53" s="81" t="s">
        <v>42</v>
      </c>
    </row>
    <row r="54" spans="1:17" s="69" customFormat="1" ht="11.25" customHeight="1" x14ac:dyDescent="0.2">
      <c r="A54" s="81" t="s">
        <v>56</v>
      </c>
    </row>
    <row r="55" spans="1:17" ht="24" x14ac:dyDescent="0.2">
      <c r="A55" s="2" t="s">
        <v>13</v>
      </c>
      <c r="B55" s="2" t="s">
        <v>57</v>
      </c>
      <c r="C55" s="2" t="s">
        <v>32</v>
      </c>
      <c r="D55" s="2" t="s">
        <v>15</v>
      </c>
      <c r="E55" s="2" t="s">
        <v>58</v>
      </c>
      <c r="F55" s="2" t="s">
        <v>34</v>
      </c>
      <c r="G55" s="2" t="s">
        <v>18</v>
      </c>
      <c r="I55" s="2" t="s">
        <v>19</v>
      </c>
      <c r="J55" s="2" t="s">
        <v>20</v>
      </c>
      <c r="K55" s="2" t="s">
        <v>21</v>
      </c>
      <c r="L55" s="2" t="s">
        <v>22</v>
      </c>
    </row>
    <row r="56" spans="1:17" hidden="1" x14ac:dyDescent="0.2">
      <c r="A56" s="109" t="s">
        <v>223</v>
      </c>
      <c r="B56" s="109" t="s">
        <v>24</v>
      </c>
      <c r="C56" s="109" t="s">
        <v>59</v>
      </c>
      <c r="D56" s="9"/>
      <c r="E56" s="30"/>
      <c r="F56" s="10">
        <f t="shared" ref="F56:F62" si="2">D56*E56</f>
        <v>0</v>
      </c>
      <c r="G56" s="13" t="s">
        <v>24</v>
      </c>
      <c r="I56" s="34">
        <f>D56</f>
        <v>0</v>
      </c>
      <c r="J56" s="35"/>
      <c r="K56" s="34">
        <f t="shared" ref="K56:K62" si="3">I56+J56</f>
        <v>0</v>
      </c>
      <c r="L56" s="36">
        <f>K56*E56</f>
        <v>0</v>
      </c>
    </row>
    <row r="57" spans="1:17" x14ac:dyDescent="0.2">
      <c r="A57" s="109" t="s">
        <v>224</v>
      </c>
      <c r="B57" s="109" t="s">
        <v>24</v>
      </c>
      <c r="C57" s="109" t="s">
        <v>60</v>
      </c>
      <c r="D57" s="12">
        <v>54</v>
      </c>
      <c r="E57" s="30"/>
      <c r="F57" s="10">
        <f t="shared" si="2"/>
        <v>0</v>
      </c>
      <c r="G57" s="13" t="s">
        <v>24</v>
      </c>
      <c r="I57" s="34">
        <f>D57</f>
        <v>54</v>
      </c>
      <c r="J57" s="35"/>
      <c r="K57" s="34">
        <f t="shared" si="3"/>
        <v>54</v>
      </c>
      <c r="L57" s="36">
        <f>K57*E57</f>
        <v>0</v>
      </c>
    </row>
    <row r="58" spans="1:17" ht="36.6" customHeight="1" x14ac:dyDescent="0.2">
      <c r="A58" s="55" t="s">
        <v>61</v>
      </c>
      <c r="B58" s="12"/>
      <c r="C58" s="7" t="s">
        <v>60</v>
      </c>
      <c r="D58" s="12">
        <v>1</v>
      </c>
      <c r="E58" s="88">
        <v>2700</v>
      </c>
      <c r="F58" s="10">
        <f>D58*E58</f>
        <v>2700</v>
      </c>
      <c r="G58" s="13"/>
      <c r="I58" s="34">
        <f>D58</f>
        <v>1</v>
      </c>
      <c r="J58" s="35"/>
      <c r="K58" s="34">
        <f>I58+J58</f>
        <v>1</v>
      </c>
      <c r="L58" s="36">
        <f>K58*E58</f>
        <v>2700</v>
      </c>
    </row>
    <row r="59" spans="1:17" x14ac:dyDescent="0.2">
      <c r="A59" s="109" t="s">
        <v>62</v>
      </c>
      <c r="B59" s="109" t="s">
        <v>24</v>
      </c>
      <c r="C59" s="109" t="s">
        <v>60</v>
      </c>
      <c r="D59" s="12">
        <v>1</v>
      </c>
      <c r="E59" s="88">
        <v>15000</v>
      </c>
      <c r="F59" s="10">
        <f t="shared" si="2"/>
        <v>15000</v>
      </c>
      <c r="G59" s="13"/>
      <c r="I59" s="34">
        <f>D59</f>
        <v>1</v>
      </c>
      <c r="J59" s="35"/>
      <c r="K59" s="34">
        <f t="shared" si="3"/>
        <v>1</v>
      </c>
      <c r="L59" s="36">
        <f>K59*E59</f>
        <v>15000</v>
      </c>
    </row>
    <row r="60" spans="1:17" ht="24" x14ac:dyDescent="0.2">
      <c r="A60" s="109" t="s">
        <v>63</v>
      </c>
      <c r="B60" s="109" t="s">
        <v>24</v>
      </c>
      <c r="C60" s="109" t="s">
        <v>36</v>
      </c>
      <c r="D60" s="12">
        <v>390</v>
      </c>
      <c r="E60" s="30"/>
      <c r="F60" s="10">
        <f t="shared" si="2"/>
        <v>0</v>
      </c>
      <c r="G60" s="13"/>
      <c r="I60" s="34">
        <f>D60</f>
        <v>390</v>
      </c>
      <c r="J60" s="35"/>
      <c r="K60" s="34">
        <f t="shared" si="3"/>
        <v>390</v>
      </c>
      <c r="L60" s="36">
        <f>K60*E60</f>
        <v>0</v>
      </c>
      <c r="N60" s="87"/>
    </row>
    <row r="61" spans="1:17" ht="117.75" customHeight="1" x14ac:dyDescent="0.2">
      <c r="A61" s="109" t="s">
        <v>64</v>
      </c>
      <c r="B61" s="109" t="s">
        <v>24</v>
      </c>
      <c r="C61" s="109" t="s">
        <v>59</v>
      </c>
      <c r="D61" s="12">
        <v>390</v>
      </c>
      <c r="E61" s="30"/>
      <c r="F61" s="10">
        <f t="shared" si="2"/>
        <v>0</v>
      </c>
      <c r="G61" s="13"/>
      <c r="I61" s="34">
        <f>D61</f>
        <v>390</v>
      </c>
      <c r="J61" s="35"/>
      <c r="K61" s="34">
        <f t="shared" si="3"/>
        <v>390</v>
      </c>
      <c r="L61" s="36">
        <f>K61*E61</f>
        <v>0</v>
      </c>
    </row>
    <row r="62" spans="1:17" x14ac:dyDescent="0.2">
      <c r="A62" s="109" t="s">
        <v>65</v>
      </c>
      <c r="B62" s="109" t="s">
        <v>24</v>
      </c>
      <c r="C62" s="109" t="s">
        <v>60</v>
      </c>
      <c r="D62" s="12">
        <v>1</v>
      </c>
      <c r="E62" s="88">
        <v>2600</v>
      </c>
      <c r="F62" s="10">
        <f t="shared" si="2"/>
        <v>2600</v>
      </c>
      <c r="G62" s="13"/>
      <c r="I62" s="34">
        <f>D62</f>
        <v>1</v>
      </c>
      <c r="J62" s="35"/>
      <c r="K62" s="34">
        <f t="shared" si="3"/>
        <v>1</v>
      </c>
      <c r="L62" s="36">
        <f>K62*E62</f>
        <v>2600</v>
      </c>
    </row>
    <row r="63" spans="1:17" s="1" customFormat="1" ht="5.25" x14ac:dyDescent="0.2">
      <c r="C63" s="8"/>
    </row>
    <row r="64" spans="1:17" x14ac:dyDescent="0.2">
      <c r="A64" s="4" t="s">
        <v>25</v>
      </c>
      <c r="B64" s="4"/>
      <c r="C64" s="4"/>
      <c r="D64" s="4"/>
      <c r="E64" s="4"/>
      <c r="F64" s="11">
        <f>SUM(F56:F63)</f>
        <v>20300</v>
      </c>
      <c r="G64" s="4"/>
      <c r="I64" s="4" t="s">
        <v>25</v>
      </c>
      <c r="J64" s="4"/>
      <c r="K64" s="4"/>
      <c r="L64" s="11">
        <f>SUM(L56:L63)</f>
        <v>20300</v>
      </c>
    </row>
    <row r="65" spans="1:12" s="23" customFormat="1" ht="9" thickBot="1" x14ac:dyDescent="0.25"/>
    <row r="66" spans="1:12" ht="13.5" thickTop="1" thickBot="1" x14ac:dyDescent="0.25">
      <c r="A66" s="56" t="s">
        <v>66</v>
      </c>
      <c r="B66" s="31"/>
      <c r="C66" s="31"/>
      <c r="D66" s="31"/>
      <c r="E66" s="31"/>
      <c r="F66" s="31"/>
      <c r="G66" s="31"/>
      <c r="I66" s="31" t="s">
        <v>67</v>
      </c>
      <c r="J66" s="31"/>
      <c r="K66" s="31"/>
      <c r="L66" s="31"/>
    </row>
    <row r="67" spans="1:12" s="27" customFormat="1" ht="6.75" thickTop="1" x14ac:dyDescent="0.2"/>
    <row r="68" spans="1:12" ht="24" x14ac:dyDescent="0.2">
      <c r="A68" s="2" t="s">
        <v>13</v>
      </c>
      <c r="B68" s="2" t="s">
        <v>57</v>
      </c>
      <c r="C68" s="2" t="s">
        <v>43</v>
      </c>
      <c r="D68" s="2" t="s">
        <v>15</v>
      </c>
      <c r="E68" s="2" t="s">
        <v>58</v>
      </c>
      <c r="F68" s="2" t="s">
        <v>34</v>
      </c>
      <c r="G68" s="2" t="s">
        <v>18</v>
      </c>
      <c r="I68" s="2" t="s">
        <v>19</v>
      </c>
      <c r="J68" s="2" t="s">
        <v>20</v>
      </c>
      <c r="K68" s="2" t="s">
        <v>21</v>
      </c>
      <c r="L68" s="2" t="s">
        <v>22</v>
      </c>
    </row>
    <row r="69" spans="1:12" x14ac:dyDescent="0.2">
      <c r="A69" s="49" t="s">
        <v>68</v>
      </c>
      <c r="B69" s="109" t="s">
        <v>24</v>
      </c>
      <c r="C69" s="82" t="s">
        <v>60</v>
      </c>
      <c r="D69" s="12">
        <v>1</v>
      </c>
      <c r="E69" s="88">
        <v>49750</v>
      </c>
      <c r="F69" s="10">
        <f t="shared" ref="F69:F74" si="4">D69*E69</f>
        <v>49750</v>
      </c>
      <c r="G69" s="13"/>
      <c r="I69" s="34">
        <f>D69</f>
        <v>1</v>
      </c>
      <c r="J69" s="35"/>
      <c r="K69" s="34">
        <f t="shared" ref="K69:K74" si="5">I69+J69</f>
        <v>1</v>
      </c>
      <c r="L69" s="36">
        <f>K69*E69</f>
        <v>49750</v>
      </c>
    </row>
    <row r="70" spans="1:12" ht="24" x14ac:dyDescent="0.2">
      <c r="A70" s="12" t="s">
        <v>69</v>
      </c>
      <c r="B70" s="109" t="s">
        <v>24</v>
      </c>
      <c r="C70" s="82" t="s">
        <v>70</v>
      </c>
      <c r="D70" s="12">
        <v>24</v>
      </c>
      <c r="E70" s="88">
        <v>1500</v>
      </c>
      <c r="F70" s="10">
        <f t="shared" si="4"/>
        <v>36000</v>
      </c>
      <c r="G70" s="13" t="s">
        <v>24</v>
      </c>
      <c r="I70" s="34">
        <f>D70</f>
        <v>24</v>
      </c>
      <c r="J70" s="35"/>
      <c r="K70" s="34">
        <f t="shared" si="5"/>
        <v>24</v>
      </c>
      <c r="L70" s="36">
        <f>K70*E70</f>
        <v>36000</v>
      </c>
    </row>
    <row r="71" spans="1:12" x14ac:dyDescent="0.2">
      <c r="A71" s="12" t="s">
        <v>71</v>
      </c>
      <c r="B71" s="109" t="s">
        <v>24</v>
      </c>
      <c r="C71" s="5" t="s">
        <v>60</v>
      </c>
      <c r="D71" s="12">
        <v>1</v>
      </c>
      <c r="E71" s="88">
        <v>60000</v>
      </c>
      <c r="F71" s="10">
        <f t="shared" si="4"/>
        <v>60000</v>
      </c>
      <c r="G71" s="13"/>
      <c r="I71" s="34">
        <f>D71</f>
        <v>1</v>
      </c>
      <c r="J71" s="35"/>
      <c r="K71" s="34">
        <f t="shared" si="5"/>
        <v>1</v>
      </c>
      <c r="L71" s="36">
        <f>K71*E71</f>
        <v>60000</v>
      </c>
    </row>
    <row r="72" spans="1:12" hidden="1" x14ac:dyDescent="0.2">
      <c r="A72" s="49" t="s">
        <v>72</v>
      </c>
      <c r="B72" s="109" t="s">
        <v>24</v>
      </c>
      <c r="C72" s="5" t="s">
        <v>60</v>
      </c>
      <c r="D72" s="9"/>
      <c r="E72" s="30"/>
      <c r="F72" s="10">
        <f t="shared" si="4"/>
        <v>0</v>
      </c>
      <c r="G72" s="13" t="s">
        <v>24</v>
      </c>
      <c r="I72" s="34">
        <f>D72</f>
        <v>0</v>
      </c>
      <c r="J72" s="35"/>
      <c r="K72" s="34">
        <f t="shared" si="5"/>
        <v>0</v>
      </c>
      <c r="L72" s="36">
        <f>K72*E72</f>
        <v>0</v>
      </c>
    </row>
    <row r="73" spans="1:12" hidden="1" x14ac:dyDescent="0.2">
      <c r="A73" s="109" t="s">
        <v>73</v>
      </c>
      <c r="B73" s="109" t="s">
        <v>24</v>
      </c>
      <c r="C73" s="109" t="s">
        <v>60</v>
      </c>
      <c r="D73" s="9"/>
      <c r="E73" s="30"/>
      <c r="F73" s="10">
        <f t="shared" si="4"/>
        <v>0</v>
      </c>
      <c r="G73" s="13" t="s">
        <v>24</v>
      </c>
      <c r="I73" s="34">
        <f>D73</f>
        <v>0</v>
      </c>
      <c r="J73" s="35"/>
      <c r="K73" s="34">
        <f t="shared" si="5"/>
        <v>0</v>
      </c>
      <c r="L73" s="36">
        <f>K73*E73</f>
        <v>0</v>
      </c>
    </row>
    <row r="74" spans="1:12" ht="36" x14ac:dyDescent="0.2">
      <c r="A74" s="109" t="s">
        <v>225</v>
      </c>
      <c r="B74" s="45"/>
      <c r="C74" s="78" t="s">
        <v>74</v>
      </c>
      <c r="D74" s="12">
        <v>1</v>
      </c>
      <c r="E74" s="88">
        <v>150000</v>
      </c>
      <c r="F74" s="10">
        <f t="shared" si="4"/>
        <v>150000</v>
      </c>
      <c r="G74" s="13" t="s">
        <v>24</v>
      </c>
      <c r="I74" s="34">
        <f>D74</f>
        <v>1</v>
      </c>
      <c r="J74" s="35"/>
      <c r="K74" s="34">
        <f t="shared" si="5"/>
        <v>1</v>
      </c>
      <c r="L74" s="36">
        <f>K74*E74</f>
        <v>150000</v>
      </c>
    </row>
    <row r="75" spans="1:12" s="1" customFormat="1" ht="5.25" x14ac:dyDescent="0.2"/>
    <row r="76" spans="1:12" x14ac:dyDescent="0.2">
      <c r="A76" s="4" t="s">
        <v>25</v>
      </c>
      <c r="B76" s="4"/>
      <c r="C76" s="4"/>
      <c r="D76" s="4"/>
      <c r="E76" s="4"/>
      <c r="F76" s="11">
        <f>SUM(F69:F75)</f>
        <v>295750</v>
      </c>
      <c r="G76" s="4"/>
      <c r="I76" s="4" t="s">
        <v>25</v>
      </c>
      <c r="J76" s="4"/>
      <c r="K76" s="4"/>
      <c r="L76" s="11">
        <f>SUM(L69:L75)</f>
        <v>295750</v>
      </c>
    </row>
    <row r="77" spans="1:12" s="23" customFormat="1" ht="9" thickBot="1" x14ac:dyDescent="0.25"/>
    <row r="78" spans="1:12" ht="13.5" thickTop="1" thickBot="1" x14ac:dyDescent="0.25">
      <c r="A78" s="31" t="s">
        <v>75</v>
      </c>
      <c r="B78" s="31"/>
      <c r="C78" s="31"/>
      <c r="D78" s="31"/>
      <c r="E78" s="31"/>
      <c r="F78" s="31"/>
      <c r="G78" s="31"/>
      <c r="I78" s="31" t="s">
        <v>76</v>
      </c>
      <c r="J78" s="31"/>
      <c r="K78" s="31"/>
      <c r="L78" s="31"/>
    </row>
    <row r="79" spans="1:12" s="27" customFormat="1" ht="4.5" customHeight="1" thickTop="1" x14ac:dyDescent="0.2"/>
    <row r="80" spans="1:12" s="27" customFormat="1" ht="6" hidden="1" x14ac:dyDescent="0.2">
      <c r="F80" s="71">
        <f>F76+F64+F48+F41+F18+F31</f>
        <v>316050</v>
      </c>
    </row>
    <row r="81" spans="1:12" s="27" customFormat="1" ht="74.25" customHeight="1" x14ac:dyDescent="0.2">
      <c r="A81" s="79" t="s">
        <v>77</v>
      </c>
      <c r="B81" s="70" t="s">
        <v>78</v>
      </c>
      <c r="C81" s="79" t="str">
        <f>IF(rUST="VAT is payable by a third country", "Please enter third country (acc. to sect. 3.3 of the Terms and Conditions) or 'not applicable' in column G", "")</f>
        <v/>
      </c>
      <c r="D81" s="70">
        <v>0</v>
      </c>
      <c r="E81" s="75"/>
      <c r="F81" s="15">
        <f>D81*F80</f>
        <v>0</v>
      </c>
      <c r="G81" s="89" t="s">
        <v>79</v>
      </c>
    </row>
    <row r="82" spans="1:12" x14ac:dyDescent="0.2">
      <c r="A82" s="4" t="s">
        <v>80</v>
      </c>
      <c r="B82" s="4"/>
      <c r="C82" s="4"/>
      <c r="D82" s="4"/>
      <c r="E82" s="4"/>
      <c r="F82" s="15">
        <f>F80+F81</f>
        <v>316050</v>
      </c>
      <c r="G82" s="4"/>
      <c r="I82" s="4" t="s">
        <v>80</v>
      </c>
      <c r="J82" s="4"/>
      <c r="K82" s="4"/>
      <c r="L82" s="15">
        <f>L76+L64+L48+L41+L18+L31</f>
        <v>316050</v>
      </c>
    </row>
    <row r="83" spans="1:12" hidden="1" x14ac:dyDescent="0.2">
      <c r="A83" s="14" t="s">
        <v>81</v>
      </c>
      <c r="B83" s="14"/>
      <c r="C83" s="14"/>
      <c r="D83" s="76">
        <v>0</v>
      </c>
      <c r="E83" s="14"/>
      <c r="F83" s="16">
        <f>F80*D83</f>
        <v>0</v>
      </c>
      <c r="G83" s="14"/>
      <c r="I83" s="14" t="str">
        <f>"plus value-added tax "&amp;TEXT(B83,"0%")</f>
        <v>plus value-added tax 0%</v>
      </c>
      <c r="J83" s="14"/>
      <c r="K83" s="37"/>
      <c r="L83" s="16">
        <f>B83*L82</f>
        <v>0</v>
      </c>
    </row>
    <row r="84" spans="1:12" hidden="1" x14ac:dyDescent="0.2">
      <c r="A84" s="4" t="s">
        <v>82</v>
      </c>
      <c r="B84" s="4"/>
      <c r="C84" s="4"/>
      <c r="D84" s="4"/>
      <c r="E84" s="4"/>
      <c r="F84" s="15">
        <f>F82+F83</f>
        <v>316050</v>
      </c>
      <c r="G84" s="4"/>
      <c r="I84" s="4" t="s">
        <v>82</v>
      </c>
      <c r="J84" s="4"/>
      <c r="K84" s="4"/>
      <c r="L84" s="15">
        <f>L82+L83</f>
        <v>316050</v>
      </c>
    </row>
    <row r="85" spans="1:12" s="23" customFormat="1" ht="8.25" x14ac:dyDescent="0.2"/>
    <row r="86" spans="1:12" s="23" customFormat="1" ht="9" thickBot="1" x14ac:dyDescent="0.25"/>
    <row r="87" spans="1:12" ht="13.5" thickTop="1" thickBot="1" x14ac:dyDescent="0.25">
      <c r="A87" s="31" t="s">
        <v>83</v>
      </c>
      <c r="B87" s="31"/>
      <c r="C87" s="31"/>
      <c r="D87" s="31"/>
      <c r="E87" s="31"/>
      <c r="F87" s="31"/>
      <c r="G87" s="31"/>
      <c r="I87" s="56" t="s">
        <v>84</v>
      </c>
      <c r="J87" s="31"/>
      <c r="K87" s="31"/>
      <c r="L87" s="31"/>
    </row>
    <row r="88" spans="1:12" s="25" customFormat="1" ht="9.75" thickTop="1" x14ac:dyDescent="0.2"/>
    <row r="89" spans="1:12" x14ac:dyDescent="0.2">
      <c r="A89" s="64" t="s">
        <v>85</v>
      </c>
      <c r="B89" s="65"/>
      <c r="C89" s="65"/>
      <c r="D89" s="65"/>
      <c r="E89" s="65"/>
      <c r="F89" s="65"/>
      <c r="G89" s="65"/>
      <c r="I89" s="91"/>
      <c r="J89" s="91"/>
      <c r="K89" s="91"/>
      <c r="L89" s="91"/>
    </row>
    <row r="90" spans="1:12" ht="31.5" customHeight="1" x14ac:dyDescent="0.2">
      <c r="A90" s="100" t="s">
        <v>86</v>
      </c>
      <c r="B90" s="101"/>
      <c r="C90" s="101"/>
      <c r="D90" s="101"/>
      <c r="E90" s="101"/>
      <c r="F90" s="101"/>
      <c r="G90" s="101"/>
      <c r="I90" s="92" t="s">
        <v>87</v>
      </c>
      <c r="J90" s="93"/>
      <c r="K90" s="93"/>
      <c r="L90" s="93"/>
    </row>
    <row r="91" spans="1:12" ht="45" customHeight="1" x14ac:dyDescent="0.2">
      <c r="A91" s="104" t="s">
        <v>88</v>
      </c>
      <c r="B91" s="105"/>
      <c r="C91" s="105"/>
      <c r="D91" s="105"/>
      <c r="E91" s="105"/>
      <c r="F91" s="105"/>
      <c r="G91" s="105"/>
      <c r="I91" s="93"/>
      <c r="J91" s="93"/>
      <c r="K91" s="93"/>
      <c r="L91" s="93"/>
    </row>
    <row r="92" spans="1:12" ht="79.5" customHeight="1" x14ac:dyDescent="0.2">
      <c r="A92" s="104" t="s">
        <v>89</v>
      </c>
      <c r="B92" s="105"/>
      <c r="C92" s="105"/>
      <c r="D92" s="105"/>
      <c r="E92" s="105"/>
      <c r="F92" s="105"/>
      <c r="G92" s="105"/>
      <c r="I92" s="93"/>
      <c r="J92" s="93"/>
      <c r="K92" s="93"/>
      <c r="L92" s="93"/>
    </row>
    <row r="93" spans="1:12" ht="63" customHeight="1" x14ac:dyDescent="0.2">
      <c r="A93" s="104" t="s">
        <v>90</v>
      </c>
      <c r="B93" s="105"/>
      <c r="C93" s="105"/>
      <c r="D93" s="105"/>
      <c r="E93" s="105"/>
      <c r="F93" s="105"/>
      <c r="G93" s="105"/>
      <c r="I93" s="93"/>
      <c r="J93" s="93"/>
      <c r="K93" s="93"/>
      <c r="L93" s="93"/>
    </row>
    <row r="94" spans="1:12" ht="54" customHeight="1" x14ac:dyDescent="0.2">
      <c r="A94" s="106" t="s">
        <v>91</v>
      </c>
      <c r="B94" s="107"/>
      <c r="C94" s="107"/>
      <c r="D94" s="107"/>
      <c r="E94" s="107"/>
      <c r="F94" s="107"/>
      <c r="G94" s="107"/>
    </row>
    <row r="95" spans="1:12" ht="58.5" customHeight="1" x14ac:dyDescent="0.2">
      <c r="A95" s="106" t="s">
        <v>92</v>
      </c>
      <c r="B95" s="107"/>
      <c r="C95" s="107"/>
      <c r="D95" s="107"/>
      <c r="E95" s="107"/>
      <c r="F95" s="107"/>
      <c r="G95" s="107"/>
    </row>
  </sheetData>
  <sheetProtection algorithmName="SHA-512" hashValue="lrWUIxMxpMLNTNSlIvQJUWfY9GlMfWHVE/kU/PKWCmCrwfMxC2phypJ45ACRVxARxFkD0iFkdoIn5zSm4DLJiQ==" saltValue="e9U1hvtv3cM+bTBsOpEUaQ==" spinCount="100000" sheet="1" objects="1" scenarios="1" formatCells="0" formatRows="0"/>
  <mergeCells count="22">
    <mergeCell ref="A51:Q51"/>
    <mergeCell ref="A52:Q52"/>
    <mergeCell ref="A91:G91"/>
    <mergeCell ref="A95:G95"/>
    <mergeCell ref="A92:G92"/>
    <mergeCell ref="A93:G93"/>
    <mergeCell ref="A94:G94"/>
    <mergeCell ref="B1:G1"/>
    <mergeCell ref="I89:L89"/>
    <mergeCell ref="I90:L93"/>
    <mergeCell ref="B12:C12"/>
    <mergeCell ref="D5:G5"/>
    <mergeCell ref="D3:E3"/>
    <mergeCell ref="K3:L3"/>
    <mergeCell ref="I5:L5"/>
    <mergeCell ref="K8:L8"/>
    <mergeCell ref="D8:G8"/>
    <mergeCell ref="B13:C13"/>
    <mergeCell ref="B14:C14"/>
    <mergeCell ref="B15:C15"/>
    <mergeCell ref="B16:C16"/>
    <mergeCell ref="A90:G90"/>
  </mergeCells>
  <phoneticPr fontId="8" type="noConversion"/>
  <conditionalFormatting sqref="E13">
    <cfRule type="expression" dxfId="0" priority="2">
      <formula>E13&lt;&gt;ROUNDDOWN(E13*100,0)/100</formula>
    </cfRule>
  </conditionalFormatting>
  <dataValidations count="4">
    <dataValidation type="date" operator="greaterThanOrEqual" allowBlank="1" showInputMessage="1" showErrorMessage="1" sqref="D3 K8" xr:uid="{00000000-0002-0000-0100-000000000000}">
      <formula1>1</formula1>
    </dataValidation>
    <dataValidation type="list" allowBlank="1" showInputMessage="1" showErrorMessage="1" sqref="C73 C56:C62" xr:uid="{00000000-0002-0000-0100-000001000000}">
      <formula1>Erstattungsart</formula1>
    </dataValidation>
    <dataValidation type="list" allowBlank="1" showInputMessage="1" sqref="A36:A39 A25:A29" xr:uid="{00000000-0002-0000-0100-000002000000}">
      <formula1>lSFK</formula1>
    </dataValidation>
    <dataValidation type="decimal" operator="greaterThanOrEqual" allowBlank="1" showInputMessage="1" showErrorMessage="1" error="Bitte geben Sie eine Zahl ein!" sqref="D52:E52 D83 D81" xr:uid="{5A45D0A1-943F-43B7-81E1-D8DE3DA22226}">
      <formula1>-10000000</formula1>
    </dataValidation>
  </dataValidations>
  <hyperlinks>
    <hyperlink ref="A52" r:id="rId1" xr:uid="{283BE59C-E4C1-4A1F-B168-AB2FCE8C1062}"/>
  </hyperlinks>
  <pageMargins left="0.51181102362204722" right="0.51181102362204722" top="0.11811023622047245" bottom="0.39370078740157483" header="0.11811023622047245" footer="0.15748031496062992"/>
  <pageSetup paperSize="9" scale="94" fitToHeight="0" orientation="landscape" r:id="rId2"/>
  <headerFooter>
    <oddFooter>&amp;C&amp;7&amp;"Arial"&amp;P / &amp;N</oddFooter>
  </headerFooter>
  <rowBreaks count="1" manualBreakCount="1">
    <brk id="48" max="15" man="1"/>
  </rowBreaks>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8FD70279-B876-4656-A552-8B8093508776}">
          <x14:formula1>
            <xm:f>Lists!$I$4:$I$6</xm:f>
          </x14:formula1>
          <xm:sqref>B81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zoomScaleNormal="100" workbookViewId="0">
      <pane ySplit="10" topLeftCell="A11" activePane="bottomLeft" state="frozen"/>
      <selection activeCell="L13" sqref="L13"/>
      <selection pane="bottomLeft" activeCell="D20" sqref="D20"/>
    </sheetView>
  </sheetViews>
  <sheetFormatPr defaultColWidth="11" defaultRowHeight="12" x14ac:dyDescent="0.2"/>
  <cols>
    <col min="1" max="1" width="2.7109375" customWidth="1"/>
    <col min="2" max="2" width="35" customWidth="1"/>
    <col min="3" max="3" width="19" customWidth="1"/>
    <col min="4" max="4" width="19.42578125" customWidth="1"/>
    <col min="5" max="5" width="13.140625" customWidth="1"/>
    <col min="6" max="6" width="21.140625" customWidth="1"/>
    <col min="7" max="7" width="66.140625" customWidth="1"/>
  </cols>
  <sheetData>
    <row r="2" spans="2:7" x14ac:dyDescent="0.2">
      <c r="B2" s="108" t="s">
        <v>93</v>
      </c>
      <c r="C2" s="108"/>
      <c r="D2" s="108"/>
      <c r="E2" s="108"/>
      <c r="F2" s="108"/>
      <c r="G2" s="108"/>
    </row>
    <row r="3" spans="2:7" x14ac:dyDescent="0.2">
      <c r="B3" s="6" t="s">
        <v>94</v>
      </c>
    </row>
    <row r="4" spans="2:7" x14ac:dyDescent="0.2">
      <c r="B4" s="6" t="s">
        <v>95</v>
      </c>
    </row>
    <row r="5" spans="2:7" s="1" customFormat="1" ht="5.25" x14ac:dyDescent="0.2"/>
    <row r="6" spans="2:7" x14ac:dyDescent="0.2">
      <c r="B6" t="s">
        <v>96</v>
      </c>
      <c r="C6">
        <f>_xlfn.SINGLE(IF(_xlfn.SINGLE('Price Schedule'!B3)="","",'Price Schedule'!B3))</f>
        <v>0</v>
      </c>
      <c r="E6" t="s">
        <v>4</v>
      </c>
      <c r="F6" s="19">
        <f>'Price Schedule'!D3</f>
        <v>0</v>
      </c>
    </row>
    <row r="7" spans="2:7" s="1" customFormat="1" ht="5.25" x14ac:dyDescent="0.2">
      <c r="C7" s="17"/>
      <c r="F7" s="18"/>
    </row>
    <row r="8" spans="2:7" ht="36" x14ac:dyDescent="0.2">
      <c r="B8" t="s">
        <v>97</v>
      </c>
      <c r="C8" t="str">
        <f>_xlfn.SINGLE(IF(_xlfn.SINGLE('Price Schedule'!B5)="","",'Price Schedule'!B5))</f>
        <v>G-100650-001</v>
      </c>
      <c r="E8" s="48" t="s">
        <v>98</v>
      </c>
      <c r="F8" s="3" t="str">
        <f>IF(VENr="","",VENr)</f>
        <v/>
      </c>
    </row>
    <row r="9" spans="2:7" s="1" customFormat="1" ht="5.25" x14ac:dyDescent="0.2">
      <c r="C9" s="17"/>
      <c r="F9" s="17"/>
    </row>
    <row r="10" spans="2:7" x14ac:dyDescent="0.2">
      <c r="B10" s="2" t="s">
        <v>99</v>
      </c>
      <c r="C10" s="2" t="s">
        <v>31</v>
      </c>
      <c r="D10" s="2" t="s">
        <v>100</v>
      </c>
      <c r="E10" s="2" t="s">
        <v>101</v>
      </c>
      <c r="F10" s="2" t="s">
        <v>102</v>
      </c>
      <c r="G10" s="2" t="s">
        <v>103</v>
      </c>
    </row>
    <row r="11" spans="2:7" ht="24" x14ac:dyDescent="0.2">
      <c r="B11" s="115" t="s">
        <v>35</v>
      </c>
      <c r="C11" s="13"/>
      <c r="D11" s="13"/>
      <c r="E11" s="26"/>
      <c r="F11" s="13"/>
      <c r="G11" s="13"/>
    </row>
    <row r="12" spans="2:7" ht="36" x14ac:dyDescent="0.2">
      <c r="B12" s="115" t="s">
        <v>37</v>
      </c>
      <c r="C12" s="13"/>
      <c r="D12" s="13"/>
      <c r="E12" s="26"/>
      <c r="F12" s="13"/>
      <c r="G12" s="13"/>
    </row>
    <row r="13" spans="2:7" x14ac:dyDescent="0.2">
      <c r="B13" s="13"/>
      <c r="C13" s="13"/>
      <c r="D13" s="13"/>
      <c r="E13" s="26"/>
      <c r="F13" s="13"/>
      <c r="G13" s="13"/>
    </row>
    <row r="14" spans="2:7" x14ac:dyDescent="0.2">
      <c r="B14" s="13"/>
      <c r="C14" s="13"/>
      <c r="D14" s="13"/>
      <c r="E14" s="26"/>
      <c r="F14" s="13"/>
      <c r="G14" s="13"/>
    </row>
    <row r="15" spans="2:7" x14ac:dyDescent="0.2">
      <c r="B15" s="13"/>
      <c r="C15" s="13"/>
      <c r="D15" s="13"/>
      <c r="E15" s="26"/>
      <c r="F15" s="13"/>
      <c r="G15" s="13"/>
    </row>
    <row r="16" spans="2:7" x14ac:dyDescent="0.2">
      <c r="B16" s="13"/>
      <c r="C16" s="13"/>
      <c r="D16" s="13"/>
      <c r="E16" s="26"/>
      <c r="F16" s="13"/>
      <c r="G16" s="13"/>
    </row>
    <row r="17" spans="2:7" x14ac:dyDescent="0.2">
      <c r="B17" s="57"/>
      <c r="C17" s="13"/>
      <c r="D17" s="13"/>
      <c r="E17" s="26"/>
      <c r="F17" s="13"/>
      <c r="G17" s="13"/>
    </row>
    <row r="18" spans="2:7" x14ac:dyDescent="0.2">
      <c r="B18" s="13"/>
      <c r="C18" s="13"/>
      <c r="D18" s="13"/>
      <c r="E18" s="26"/>
      <c r="F18" s="13"/>
      <c r="G18" s="13"/>
    </row>
    <row r="19" spans="2:7" x14ac:dyDescent="0.2">
      <c r="B19" s="13"/>
      <c r="C19" s="13"/>
      <c r="D19" s="13"/>
      <c r="E19" s="26"/>
      <c r="F19" s="13"/>
      <c r="G19" s="13"/>
    </row>
    <row r="20" spans="2:7" x14ac:dyDescent="0.2">
      <c r="B20" s="13"/>
      <c r="C20" s="13"/>
      <c r="D20" s="13"/>
      <c r="E20" s="26"/>
      <c r="F20" s="13"/>
      <c r="G20" s="13"/>
    </row>
    <row r="21" spans="2:7" x14ac:dyDescent="0.2">
      <c r="B21" s="13"/>
      <c r="C21" s="13"/>
      <c r="D21" s="13"/>
      <c r="E21" s="26"/>
      <c r="F21" s="13"/>
      <c r="G21" s="13"/>
    </row>
    <row r="22" spans="2:7" x14ac:dyDescent="0.2">
      <c r="B22" s="13"/>
      <c r="C22" s="13"/>
      <c r="D22" s="13"/>
      <c r="E22" s="26"/>
      <c r="F22" s="13"/>
      <c r="G22" s="13"/>
    </row>
    <row r="23" spans="2:7" x14ac:dyDescent="0.2">
      <c r="B23" s="13"/>
      <c r="C23" s="13"/>
      <c r="D23" s="13"/>
      <c r="E23" s="26"/>
      <c r="F23" s="13"/>
      <c r="G23" s="13"/>
    </row>
    <row r="24" spans="2:7" x14ac:dyDescent="0.2">
      <c r="B24" s="13"/>
      <c r="C24" s="13"/>
      <c r="D24" s="13"/>
      <c r="E24" s="26"/>
      <c r="F24" s="13"/>
      <c r="G24" s="13"/>
    </row>
    <row r="25" spans="2:7" x14ac:dyDescent="0.2">
      <c r="B25" s="13"/>
      <c r="C25" s="13"/>
      <c r="D25" s="13"/>
      <c r="E25" s="26"/>
      <c r="F25" s="13"/>
      <c r="G25" s="13"/>
    </row>
    <row r="26" spans="2:7" x14ac:dyDescent="0.2">
      <c r="B26" s="13"/>
      <c r="C26" s="13"/>
      <c r="D26" s="13"/>
      <c r="E26" s="26"/>
      <c r="F26" s="13"/>
      <c r="G26" s="13"/>
    </row>
    <row r="27" spans="2:7" x14ac:dyDescent="0.2">
      <c r="B27" s="13"/>
      <c r="C27" s="13"/>
      <c r="D27" s="13"/>
      <c r="E27" s="26"/>
      <c r="F27" s="13"/>
      <c r="G27" s="13"/>
    </row>
    <row r="28" spans="2:7" x14ac:dyDescent="0.2">
      <c r="B28" s="13"/>
      <c r="C28" s="13"/>
      <c r="D28" s="13"/>
      <c r="E28" s="26"/>
      <c r="F28" s="13"/>
      <c r="G28" s="13"/>
    </row>
    <row r="29" spans="2:7" x14ac:dyDescent="0.2">
      <c r="B29" s="13"/>
      <c r="C29" s="13"/>
      <c r="D29" s="13"/>
      <c r="E29" s="26"/>
      <c r="F29" s="13"/>
      <c r="G29" s="13"/>
    </row>
    <row r="30" spans="2:7" x14ac:dyDescent="0.2">
      <c r="B30" s="13"/>
      <c r="C30" s="13"/>
      <c r="D30" s="13"/>
      <c r="E30" s="26"/>
      <c r="F30" s="13"/>
      <c r="G30" s="13"/>
    </row>
    <row r="31" spans="2:7" x14ac:dyDescent="0.2">
      <c r="B31" s="13"/>
      <c r="C31" s="13"/>
      <c r="D31" s="13"/>
      <c r="E31" s="26"/>
      <c r="F31" s="13"/>
      <c r="G31" s="13"/>
    </row>
    <row r="32" spans="2:7" x14ac:dyDescent="0.2">
      <c r="B32" s="13"/>
      <c r="C32" s="13"/>
      <c r="D32" s="13"/>
      <c r="E32" s="26"/>
      <c r="F32" s="13"/>
      <c r="G32" s="13"/>
    </row>
    <row r="33" spans="2:7" x14ac:dyDescent="0.2">
      <c r="B33" s="13"/>
      <c r="C33" s="13"/>
      <c r="D33" s="13"/>
      <c r="E33" s="26"/>
      <c r="F33" s="13"/>
      <c r="G33" s="13"/>
    </row>
    <row r="34" spans="2:7" x14ac:dyDescent="0.2">
      <c r="B34" s="13"/>
      <c r="C34" s="13"/>
      <c r="D34" s="13"/>
      <c r="E34" s="26"/>
      <c r="F34" s="13"/>
      <c r="G34" s="13"/>
    </row>
  </sheetData>
  <sheetProtection algorithmName="SHA-512" hashValue="3adfimK8tMWxDUrMj7n35kkyItfoU3qpxQzrYDmoHd+VJwMaR6ftxaQVsVAEm64VILJj7tXC7qPKlVQJB46fcw==" saltValue="BBMXUmI3+A4AyMG1wubdf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Normal="100" workbookViewId="0">
      <pane xSplit="3" ySplit="13" topLeftCell="H14" activePane="bottomRight" state="frozen"/>
      <selection pane="topRight" activeCell="D1" sqref="D1"/>
      <selection pane="bottomLeft" activeCell="A14" sqref="A14"/>
      <selection pane="bottomRight" activeCell="B9" sqref="B9"/>
    </sheetView>
  </sheetViews>
  <sheetFormatPr defaultColWidth="11.42578125" defaultRowHeight="12" x14ac:dyDescent="0.2"/>
  <cols>
    <col min="1" max="1" width="2.5703125" customWidth="1"/>
    <col min="2" max="2" width="52.140625" bestFit="1" customWidth="1"/>
    <col min="3" max="3" width="3" bestFit="1" customWidth="1"/>
    <col min="4" max="4" width="37.140625" customWidth="1"/>
    <col min="5" max="5" width="12.5703125" bestFit="1" customWidth="1"/>
    <col min="6" max="14" width="35.42578125" customWidth="1"/>
    <col min="15" max="24" width="16.7109375" customWidth="1"/>
  </cols>
  <sheetData>
    <row r="1" spans="1:15" ht="23.25" x14ac:dyDescent="0.2">
      <c r="A1" s="51" t="s">
        <v>104</v>
      </c>
      <c r="D1" s="44" t="s">
        <v>105</v>
      </c>
    </row>
    <row r="2" spans="1:15" ht="23.25" x14ac:dyDescent="0.2">
      <c r="D2" s="83" t="s">
        <v>106</v>
      </c>
    </row>
    <row r="3" spans="1:15" x14ac:dyDescent="0.2">
      <c r="B3" t="s">
        <v>107</v>
      </c>
      <c r="E3" t="s">
        <v>108</v>
      </c>
      <c r="G3" t="s">
        <v>109</v>
      </c>
      <c r="I3" s="72" t="s">
        <v>110</v>
      </c>
    </row>
    <row r="4" spans="1:15" x14ac:dyDescent="0.2">
      <c r="B4" t="s">
        <v>111</v>
      </c>
      <c r="E4">
        <v>1</v>
      </c>
      <c r="G4" s="42" t="s">
        <v>112</v>
      </c>
      <c r="I4" s="73" t="s">
        <v>78</v>
      </c>
    </row>
    <row r="5" spans="1:15" x14ac:dyDescent="0.2">
      <c r="B5" s="80" t="s">
        <v>70</v>
      </c>
      <c r="E5">
        <v>2</v>
      </c>
      <c r="G5" s="43" t="s">
        <v>113</v>
      </c>
      <c r="I5" s="80" t="s">
        <v>114</v>
      </c>
    </row>
    <row r="6" spans="1:15" x14ac:dyDescent="0.2">
      <c r="B6" s="80" t="s">
        <v>36</v>
      </c>
      <c r="E6">
        <v>3</v>
      </c>
      <c r="I6" s="80" t="s">
        <v>115</v>
      </c>
    </row>
    <row r="7" spans="1:15" x14ac:dyDescent="0.2">
      <c r="B7" s="80" t="s">
        <v>116</v>
      </c>
      <c r="E7">
        <v>4</v>
      </c>
      <c r="I7" s="74"/>
    </row>
    <row r="8" spans="1:15" x14ac:dyDescent="0.2">
      <c r="B8" t="s">
        <v>60</v>
      </c>
      <c r="E8">
        <v>5</v>
      </c>
    </row>
    <row r="9" spans="1:15" x14ac:dyDescent="0.2">
      <c r="B9" t="s">
        <v>117</v>
      </c>
    </row>
    <row r="10" spans="1:15" ht="12.75" thickBot="1" x14ac:dyDescent="0.25">
      <c r="B10" t="s">
        <v>59</v>
      </c>
    </row>
    <row r="11" spans="1:15" ht="13.5" thickTop="1" thickBot="1" x14ac:dyDescent="0.25">
      <c r="B11" s="31" t="s">
        <v>118</v>
      </c>
      <c r="F11" s="31" t="s">
        <v>119</v>
      </c>
    </row>
    <row r="12" spans="1:15" ht="12.75" thickTop="1" x14ac:dyDescent="0.2"/>
    <row r="13" spans="1:15" x14ac:dyDescent="0.2">
      <c r="B13" s="50" t="s">
        <v>120</v>
      </c>
      <c r="C13" t="s">
        <v>121</v>
      </c>
      <c r="D13" t="s">
        <v>122</v>
      </c>
      <c r="F13" t="s">
        <v>123</v>
      </c>
      <c r="G13" t="s">
        <v>124</v>
      </c>
      <c r="H13" t="s">
        <v>125</v>
      </c>
      <c r="I13" t="s">
        <v>126</v>
      </c>
      <c r="J13" t="s">
        <v>127</v>
      </c>
      <c r="K13" t="s">
        <v>128</v>
      </c>
      <c r="L13" t="s">
        <v>129</v>
      </c>
      <c r="M13" t="s">
        <v>130</v>
      </c>
      <c r="N13" t="s">
        <v>131</v>
      </c>
      <c r="O13" t="s">
        <v>132</v>
      </c>
    </row>
    <row r="14" spans="1:15" x14ac:dyDescent="0.2">
      <c r="B14" t="str">
        <f>IF(Tabelle4[[#This Row],[Nr]]=0,"Please select",TEXT(Tabelle4[[#This Row],[Nr]],"00")&amp;" "&amp;Tabelle4[[#This Row],[Expertise cluster Input]])</f>
        <v>Please select</v>
      </c>
      <c r="F14" s="33"/>
      <c r="G14" s="33"/>
      <c r="H14" s="33"/>
      <c r="I14" s="33"/>
      <c r="J14" s="33"/>
      <c r="K14" s="33"/>
      <c r="L14" s="33"/>
      <c r="M14" s="33"/>
      <c r="N14" s="33"/>
      <c r="O14" s="33"/>
    </row>
    <row r="15" spans="1:15" ht="24" x14ac:dyDescent="0.2">
      <c r="B15" t="str">
        <f>IF(Tabelle4[[#This Row],[Nr]]=0,"Please select",TEXT(Tabelle4[[#This Row],[Nr]],"00")&amp;" "&amp;Tabelle4[[#This Row],[Expertise cluster Input]])</f>
        <v>01 Organisational and management consulting</v>
      </c>
      <c r="C15">
        <v>1</v>
      </c>
      <c r="D15" t="s">
        <v>133</v>
      </c>
      <c r="F15" s="33" t="s">
        <v>134</v>
      </c>
      <c r="G15" s="33" t="s">
        <v>135</v>
      </c>
      <c r="H15" s="33" t="s">
        <v>136</v>
      </c>
      <c r="I15" s="33"/>
      <c r="J15" s="33"/>
      <c r="K15" s="33"/>
      <c r="L15" s="33"/>
      <c r="M15" s="33"/>
      <c r="N15" s="33"/>
      <c r="O15" s="33"/>
    </row>
    <row r="16" spans="1:15" ht="24" x14ac:dyDescent="0.2">
      <c r="B16" t="str">
        <f>IF(Tabelle4[[#This Row],[Nr]]=0,"Please select",TEXT(Tabelle4[[#This Row],[Nr]],"00")&amp;" "&amp;Tabelle4[[#This Row],[Expertise cluster Input]])</f>
        <v>02 Personnel selection, management and training</v>
      </c>
      <c r="C16">
        <v>2</v>
      </c>
      <c r="D16" t="s">
        <v>137</v>
      </c>
      <c r="F16" s="33" t="s">
        <v>138</v>
      </c>
      <c r="G16" s="33" t="s">
        <v>139</v>
      </c>
      <c r="H16" s="33" t="s">
        <v>140</v>
      </c>
      <c r="I16" s="33" t="s">
        <v>141</v>
      </c>
      <c r="J16" s="33" t="s">
        <v>142</v>
      </c>
      <c r="K16" s="33" t="s">
        <v>143</v>
      </c>
      <c r="L16" s="33" t="s">
        <v>144</v>
      </c>
      <c r="M16" s="33"/>
      <c r="N16" s="33"/>
      <c r="O16" s="33"/>
    </row>
    <row r="17" spans="2:15" ht="36" x14ac:dyDescent="0.2">
      <c r="B17" t="str">
        <f>IF(Tabelle4[[#This Row],[Nr]]=0,"Please select",TEXT(Tabelle4[[#This Row],[Nr]],"00")&amp;" "&amp;Tabelle4[[#This Row],[Expertise cluster Input]])</f>
        <v>03 Rural development, agriculture, fishing and food</v>
      </c>
      <c r="C17">
        <v>3</v>
      </c>
      <c r="D17" t="s">
        <v>145</v>
      </c>
      <c r="F17" s="33" t="s">
        <v>146</v>
      </c>
      <c r="G17" s="33" t="s">
        <v>147</v>
      </c>
      <c r="H17" s="33" t="s">
        <v>148</v>
      </c>
      <c r="I17" s="33"/>
      <c r="J17" s="33"/>
      <c r="K17" s="33"/>
      <c r="L17" s="33"/>
      <c r="M17" s="33"/>
      <c r="N17" s="33"/>
      <c r="O17" s="33"/>
    </row>
    <row r="18" spans="2:15" ht="36" x14ac:dyDescent="0.2">
      <c r="B18" t="str">
        <f>IF(Tabelle4[[#This Row],[Nr]]=0,"Please select",TEXT(Tabelle4[[#This Row],[Nr]],"00")&amp;" "&amp;Tabelle4[[#This Row],[Expertise cluster Input]])</f>
        <v>04 Natural resources, biodiversity, oceans/coasts</v>
      </c>
      <c r="C18">
        <v>4</v>
      </c>
      <c r="D18" t="s">
        <v>149</v>
      </c>
      <c r="F18" s="33" t="s">
        <v>146</v>
      </c>
      <c r="G18" s="33" t="s">
        <v>147</v>
      </c>
      <c r="H18" s="33" t="s">
        <v>150</v>
      </c>
      <c r="I18" s="33"/>
      <c r="J18" s="33"/>
      <c r="K18" s="33"/>
      <c r="L18" s="33"/>
      <c r="M18" s="33"/>
      <c r="N18" s="33"/>
      <c r="O18" s="33"/>
    </row>
    <row r="19" spans="2:15" ht="48" x14ac:dyDescent="0.2">
      <c r="B19" t="str">
        <f>IF(Tabelle4[[#This Row],[Nr]]=0,"Please select",TEXT(Tabelle4[[#This Row],[Nr]],"00")&amp;" "&amp;Tabelle4[[#This Row],[Expertise cluster Input]])</f>
        <v>05 Energy and transport and climate change</v>
      </c>
      <c r="C19">
        <v>5</v>
      </c>
      <c r="D19" t="s">
        <v>151</v>
      </c>
      <c r="F19" s="33" t="s">
        <v>152</v>
      </c>
      <c r="G19" s="33" t="s">
        <v>147</v>
      </c>
      <c r="H19" s="33"/>
      <c r="I19" s="33"/>
      <c r="J19" s="33"/>
      <c r="K19" s="33"/>
      <c r="L19" s="33"/>
      <c r="M19" s="33"/>
      <c r="N19" s="33"/>
      <c r="O19" s="33"/>
    </row>
    <row r="20" spans="2:15" x14ac:dyDescent="0.2">
      <c r="B20" t="str">
        <f>IF(Tabelle4[[#This Row],[Nr]]=0,"Please select",TEXT(Tabelle4[[#This Row],[Nr]],"00")&amp;" "&amp;Tabelle4[[#This Row],[Expertise cluster Input]])</f>
        <v>06 Communication, multimedia and social media</v>
      </c>
      <c r="C20">
        <v>6</v>
      </c>
      <c r="D20" t="s">
        <v>153</v>
      </c>
      <c r="F20" s="33" t="s">
        <v>154</v>
      </c>
      <c r="G20" s="33" t="s">
        <v>155</v>
      </c>
      <c r="H20" s="33" t="s">
        <v>156</v>
      </c>
      <c r="I20" s="33" t="s">
        <v>157</v>
      </c>
      <c r="J20" s="33" t="s">
        <v>158</v>
      </c>
      <c r="K20" s="33" t="s">
        <v>159</v>
      </c>
      <c r="L20" s="33" t="s">
        <v>160</v>
      </c>
      <c r="M20" s="33"/>
      <c r="N20" s="33"/>
      <c r="O20" s="33"/>
    </row>
    <row r="21" spans="2:15" ht="48" x14ac:dyDescent="0.2">
      <c r="B21" t="str">
        <f>IF(Tabelle4[[#This Row],[Nr]]=0,"Please select",TEXT(Tabelle4[[#This Row],[Nr]],"00")&amp;" "&amp;Tabelle4[[#This Row],[Expertise cluster Input]])</f>
        <v>07 Private sector development and economic policy</v>
      </c>
      <c r="C21">
        <v>7</v>
      </c>
      <c r="D21" t="s">
        <v>161</v>
      </c>
      <c r="F21" s="33" t="s">
        <v>162</v>
      </c>
      <c r="G21" s="33" t="s">
        <v>163</v>
      </c>
      <c r="H21" s="33"/>
      <c r="I21" s="33"/>
      <c r="J21" s="33"/>
      <c r="K21" s="33"/>
      <c r="L21" s="33"/>
      <c r="M21" s="33"/>
      <c r="N21" s="33"/>
      <c r="O21" s="33"/>
    </row>
    <row r="22" spans="2:15" ht="36" x14ac:dyDescent="0.2">
      <c r="B22" t="str">
        <f>IF(Tabelle4[[#This Row],[Nr]]=0,"Please select",TEXT(Tabelle4[[#This Row],[Nr]],"00")&amp;" "&amp;Tabelle4[[#This Row],[Expertise cluster Input]])</f>
        <v>08 Crises, conflicts, disasters, displacement and migration</v>
      </c>
      <c r="C22">
        <v>8</v>
      </c>
      <c r="D22" t="s">
        <v>164</v>
      </c>
      <c r="F22" s="33" t="s">
        <v>146</v>
      </c>
      <c r="G22" s="33" t="s">
        <v>147</v>
      </c>
      <c r="H22" s="33"/>
      <c r="I22" s="33"/>
      <c r="J22" s="33"/>
      <c r="K22" s="33"/>
      <c r="L22" s="33"/>
      <c r="M22" s="33"/>
      <c r="N22" s="33"/>
      <c r="O22" s="33"/>
    </row>
    <row r="23" spans="2:15" ht="24" x14ac:dyDescent="0.2">
      <c r="B23" t="str">
        <f>IF(Tabelle4[[#This Row],[Nr]]=0,"Please select",TEXT(Tabelle4[[#This Row],[Nr]],"00")&amp;" "&amp;Tabelle4[[#This Row],[Expertise cluster Input]])</f>
        <v>09 Digitalisation</v>
      </c>
      <c r="C23">
        <v>9</v>
      </c>
      <c r="D23" t="s">
        <v>165</v>
      </c>
      <c r="F23" s="33" t="s">
        <v>134</v>
      </c>
      <c r="G23" s="33" t="s">
        <v>166</v>
      </c>
      <c r="H23" s="33" t="s">
        <v>167</v>
      </c>
      <c r="I23" s="33" t="s">
        <v>168</v>
      </c>
      <c r="J23" s="33" t="s">
        <v>169</v>
      </c>
      <c r="K23" s="33"/>
      <c r="L23" s="33"/>
      <c r="M23" s="33"/>
      <c r="N23" s="33"/>
      <c r="O23" s="33"/>
    </row>
    <row r="24" spans="2:15" ht="24" x14ac:dyDescent="0.2">
      <c r="B24" t="str">
        <f>IF(Tabelle4[[#This Row],[Nr]]=0,"Please select",TEXT(Tabelle4[[#This Row],[Nr]],"00")&amp;" "&amp;Tabelle4[[#This Row],[Expertise cluster Input]])</f>
        <v>10 IT implementation and operation</v>
      </c>
      <c r="C24">
        <v>10</v>
      </c>
      <c r="D24" t="s">
        <v>170</v>
      </c>
      <c r="F24" s="33" t="s">
        <v>171</v>
      </c>
      <c r="G24" s="33" t="s">
        <v>172</v>
      </c>
      <c r="H24" s="33"/>
      <c r="I24" s="33"/>
      <c r="J24" s="33"/>
      <c r="K24" s="33"/>
      <c r="L24" s="33"/>
      <c r="M24" s="33"/>
      <c r="N24" s="33"/>
      <c r="O24" s="33"/>
    </row>
    <row r="25" spans="2:15" ht="36" x14ac:dyDescent="0.2">
      <c r="B25" t="str">
        <f>IF(Tabelle4[[#This Row],[Nr]]=0,"Please select",TEXT(Tabelle4[[#This Row],[Nr]],"00")&amp;" "&amp;Tabelle4[[#This Row],[Expertise cluster Input]])</f>
        <v>11 Vocational education and youth</v>
      </c>
      <c r="C25">
        <v>11</v>
      </c>
      <c r="D25" t="s">
        <v>173</v>
      </c>
      <c r="F25" s="33" t="s">
        <v>146</v>
      </c>
      <c r="G25" s="33" t="s">
        <v>147</v>
      </c>
      <c r="H25" s="33" t="s">
        <v>174</v>
      </c>
      <c r="I25" s="33"/>
      <c r="J25" s="33"/>
      <c r="K25" s="33"/>
      <c r="L25" s="33"/>
      <c r="M25" s="33"/>
      <c r="N25" s="33"/>
      <c r="O25" s="33"/>
    </row>
    <row r="26" spans="2:15" ht="24" x14ac:dyDescent="0.2">
      <c r="B26" t="str">
        <f>IF(Tabelle4[[#This Row],[Nr]]=0,"Please select",TEXT(Tabelle4[[#This Row],[Nr]],"00")&amp;" "&amp;Tabelle4[[#This Row],[Expertise cluster Input]])</f>
        <v>12 Financial systems and insurance</v>
      </c>
      <c r="C26">
        <v>12</v>
      </c>
      <c r="D26" t="s">
        <v>175</v>
      </c>
      <c r="F26" s="33" t="s">
        <v>176</v>
      </c>
      <c r="G26" s="33" t="s">
        <v>177</v>
      </c>
      <c r="H26" s="33"/>
      <c r="I26" s="33"/>
      <c r="J26" s="33"/>
      <c r="K26" s="33"/>
      <c r="L26" s="33"/>
      <c r="M26" s="33"/>
      <c r="N26" s="33"/>
      <c r="O26" s="33"/>
    </row>
    <row r="27" spans="2:15" ht="36" x14ac:dyDescent="0.2">
      <c r="B27" t="str">
        <f>IF(Tabelle4[[#This Row],[Nr]]=0,"Please select",TEXT(Tabelle4[[#This Row],[Nr]],"00")&amp;" "&amp;Tabelle4[[#This Row],[Expertise cluster Input]])</f>
        <v>13 Social protection and health</v>
      </c>
      <c r="C27">
        <v>13</v>
      </c>
      <c r="D27" t="s">
        <v>178</v>
      </c>
      <c r="F27" s="33" t="s">
        <v>146</v>
      </c>
      <c r="G27" s="33" t="s">
        <v>147</v>
      </c>
      <c r="H27" s="33" t="s">
        <v>179</v>
      </c>
      <c r="I27" s="33"/>
      <c r="J27" s="33"/>
      <c r="K27" s="33"/>
      <c r="L27" s="33"/>
      <c r="M27" s="33"/>
      <c r="N27" s="33"/>
      <c r="O27" s="33"/>
    </row>
    <row r="28" spans="2:15" ht="36" x14ac:dyDescent="0.2">
      <c r="B28" t="str">
        <f>IF(Tabelle4[[#This Row],[Nr]]=0,"Please select",TEXT(Tabelle4[[#This Row],[Nr]],"00")&amp;" "&amp;Tabelle4[[#This Row],[Expertise cluster Input]])</f>
        <v>14 Democracy, decentralisation, urban development</v>
      </c>
      <c r="C28">
        <v>14</v>
      </c>
      <c r="D28" t="s">
        <v>180</v>
      </c>
      <c r="F28" s="33" t="s">
        <v>181</v>
      </c>
      <c r="G28" s="33" t="s">
        <v>182</v>
      </c>
      <c r="H28" s="33"/>
      <c r="I28" s="33"/>
      <c r="J28" s="33"/>
      <c r="K28" s="33"/>
      <c r="L28" s="33"/>
      <c r="M28" s="33"/>
      <c r="N28" s="33"/>
      <c r="O28" s="33"/>
    </row>
    <row r="29" spans="2:15" ht="36" x14ac:dyDescent="0.2">
      <c r="B29" t="str">
        <f>IF(Tabelle4[[#This Row],[Nr]]=0,"Please select",TEXT(Tabelle4[[#This Row],[Nr]],"00")&amp;" "&amp;Tabelle4[[#This Row],[Expertise cluster Input]])</f>
        <v>15 Public finance and administration, anti-corruption, integrity</v>
      </c>
      <c r="C29">
        <v>15</v>
      </c>
      <c r="D29" t="s">
        <v>183</v>
      </c>
      <c r="F29" s="33" t="s">
        <v>146</v>
      </c>
      <c r="G29" s="33" t="s">
        <v>184</v>
      </c>
      <c r="H29" s="33"/>
      <c r="I29" s="33"/>
      <c r="J29" s="33"/>
      <c r="K29" s="33"/>
      <c r="L29" s="33"/>
      <c r="M29" s="33"/>
      <c r="N29" s="33"/>
      <c r="O29" s="33"/>
    </row>
    <row r="30" spans="2:15" ht="24" x14ac:dyDescent="0.2">
      <c r="B30" t="str">
        <f>IF(Tabelle4[[#This Row],[Nr]]=0,"Please select",TEXT(Tabelle4[[#This Row],[Nr]],"00")&amp;" "&amp;Tabelle4[[#This Row],[Expertise cluster Input]])</f>
        <v>16 Rule of law, human rights &amp; gender, security</v>
      </c>
      <c r="C30">
        <v>16</v>
      </c>
      <c r="D30" t="s">
        <v>185</v>
      </c>
      <c r="F30" s="33" t="s">
        <v>184</v>
      </c>
      <c r="G30" s="33"/>
      <c r="H30" s="33"/>
      <c r="I30" s="33"/>
      <c r="J30" s="33"/>
      <c r="K30" s="33"/>
      <c r="L30" s="33"/>
      <c r="M30" s="33"/>
      <c r="N30" s="33"/>
      <c r="O30" s="33"/>
    </row>
    <row r="31" spans="2:15" ht="36" x14ac:dyDescent="0.2">
      <c r="B31" t="str">
        <f>IF(Tabelle4[[#This Row],[Nr]]=0,"Please select",TEXT(Tabelle4[[#This Row],[Nr]],"00")&amp;" "&amp;Tabelle4[[#This Row],[Expertise cluster Input]])</f>
        <v>17 Environmental management, water, waste, resource efficiency</v>
      </c>
      <c r="C31">
        <v>17</v>
      </c>
      <c r="D31" t="s">
        <v>186</v>
      </c>
      <c r="F31" s="33" t="s">
        <v>146</v>
      </c>
      <c r="G31" s="33" t="s">
        <v>184</v>
      </c>
      <c r="H31" s="33"/>
      <c r="I31" s="33"/>
      <c r="J31" s="33"/>
      <c r="K31" s="33"/>
      <c r="L31" s="33"/>
      <c r="M31" s="33"/>
      <c r="N31" s="33"/>
      <c r="O31" s="33"/>
    </row>
    <row r="32" spans="2:15" ht="24" x14ac:dyDescent="0.2">
      <c r="B32" t="str">
        <f>IF(Tabelle4[[#This Row],[Nr]]=0,"Please select",TEXT(Tabelle4[[#This Row],[Nr]],"00")&amp;" "&amp;Tabelle4[[#This Row],[Expertise cluster Input]])</f>
        <v>18 Legal consulting</v>
      </c>
      <c r="C32">
        <v>18</v>
      </c>
      <c r="D32" t="s">
        <v>187</v>
      </c>
      <c r="F32" s="33" t="s">
        <v>188</v>
      </c>
      <c r="G32" s="33" t="s">
        <v>189</v>
      </c>
      <c r="H32" s="63" t="s">
        <v>190</v>
      </c>
      <c r="I32" s="63" t="s">
        <v>190</v>
      </c>
      <c r="J32" s="63" t="s">
        <v>190</v>
      </c>
      <c r="K32" s="63" t="s">
        <v>190</v>
      </c>
      <c r="L32" s="33"/>
      <c r="M32" s="33"/>
      <c r="N32" s="33"/>
      <c r="O32" s="33"/>
    </row>
    <row r="33" spans="2:15" ht="24" x14ac:dyDescent="0.2">
      <c r="B33" t="str">
        <f>IF(Tabelle4[[#This Row],[Nr]]=0,"Please select",TEXT(Tabelle4[[#This Row],[Nr]],"00")&amp;" "&amp;Tabelle4[[#This Row],[Expertise cluster Input]])</f>
        <v>19 Planning and architectural services</v>
      </c>
      <c r="C33">
        <v>19</v>
      </c>
      <c r="D33" t="s">
        <v>191</v>
      </c>
      <c r="F33" s="33" t="s">
        <v>192</v>
      </c>
      <c r="G33" s="33" t="s">
        <v>193</v>
      </c>
      <c r="H33" s="33" t="s">
        <v>194</v>
      </c>
      <c r="I33" s="33" t="s">
        <v>195</v>
      </c>
      <c r="J33" s="33" t="s">
        <v>196</v>
      </c>
      <c r="K33" s="33"/>
      <c r="L33" s="33"/>
      <c r="M33" s="33"/>
      <c r="N33" s="33"/>
      <c r="O33" s="33"/>
    </row>
    <row r="34" spans="2:15" ht="24" x14ac:dyDescent="0.2">
      <c r="B34" t="str">
        <f>IF(Tabelle4[[#This Row],[Nr]]=0,"Please select",TEXT(Tabelle4[[#This Row],[Nr]],"00")&amp;" "&amp;Tabelle4[[#This Row],[Expertise cluster Input]])</f>
        <v>20 Translation and interpreting services</v>
      </c>
      <c r="C34">
        <v>20</v>
      </c>
      <c r="D34" t="s">
        <v>197</v>
      </c>
      <c r="F34" s="33" t="s">
        <v>198</v>
      </c>
      <c r="G34" s="33" t="s">
        <v>199</v>
      </c>
      <c r="H34" s="33" t="s">
        <v>200</v>
      </c>
      <c r="I34" s="33" t="s">
        <v>201</v>
      </c>
      <c r="J34" s="33" t="s">
        <v>202</v>
      </c>
      <c r="K34" s="33"/>
      <c r="L34" s="33" t="s">
        <v>203</v>
      </c>
      <c r="M34" s="33" t="s">
        <v>204</v>
      </c>
      <c r="N34" s="33" t="s">
        <v>205</v>
      </c>
      <c r="O34" s="33"/>
    </row>
    <row r="35" spans="2:15" x14ac:dyDescent="0.2">
      <c r="B35" t="str">
        <f>IF(Tabelle4[[#This Row],[Nr]]=0,"Please select",TEXT(Tabelle4[[#This Row],[Nr]],"00")&amp;" "&amp;Tabelle4[[#This Row],[Expertise cluster Input]])</f>
        <v>21 Monitoring and evaluation</v>
      </c>
      <c r="C35">
        <v>21</v>
      </c>
      <c r="D35" t="s">
        <v>206</v>
      </c>
      <c r="F35" s="33" t="s">
        <v>207</v>
      </c>
      <c r="G35" s="33" t="s">
        <v>208</v>
      </c>
      <c r="H35" s="33"/>
      <c r="I35" s="33"/>
      <c r="J35" s="33"/>
      <c r="K35" s="33"/>
      <c r="L35" s="33"/>
      <c r="M35" s="33"/>
      <c r="N35" s="33"/>
      <c r="O35" s="33"/>
    </row>
    <row r="36" spans="2:15" s="58" customFormat="1" ht="14.25" x14ac:dyDescent="0.2">
      <c r="B36" t="str">
        <f>IF(Tabelle4[[#This Row],[Nr]]=0,"Please select",TEXT(Tabelle4[[#This Row],[Nr]],"00")&amp;" "&amp;Tabelle4[[#This Row],[Expertise cluster Input]])</f>
        <v>22 Event management</v>
      </c>
      <c r="C36" s="58">
        <v>22</v>
      </c>
      <c r="D36" s="60" t="s">
        <v>209</v>
      </c>
      <c r="F36" s="60" t="s">
        <v>210</v>
      </c>
      <c r="G36" s="59"/>
      <c r="H36" s="59"/>
      <c r="I36" s="59"/>
      <c r="J36" s="59"/>
      <c r="K36" s="59"/>
      <c r="L36" s="59"/>
      <c r="M36" s="59"/>
      <c r="N36" s="59"/>
      <c r="O36" s="59"/>
    </row>
    <row r="37" spans="2:15" ht="26.25" thickBot="1" x14ac:dyDescent="0.25">
      <c r="B37" t="str">
        <f>IF(Tabelle4[[#This Row],[Nr]]=0,"Please select",TEXT(Tabelle4[[#This Row],[Nr]],"00")&amp;" "&amp;Tabelle4[[#This Row],[Expertise cluster Input]])</f>
        <v>23 External and internal auditing</v>
      </c>
      <c r="C37">
        <v>23</v>
      </c>
      <c r="D37" s="61" t="s">
        <v>211</v>
      </c>
      <c r="F37" s="66" t="s">
        <v>212</v>
      </c>
      <c r="G37" s="66" t="s">
        <v>213</v>
      </c>
      <c r="H37" s="66" t="s">
        <v>214</v>
      </c>
      <c r="I37" s="62" t="s">
        <v>215</v>
      </c>
      <c r="J37" s="33"/>
      <c r="K37" s="33"/>
      <c r="L37" s="33"/>
      <c r="M37" s="33"/>
      <c r="N37" s="33"/>
      <c r="O37" s="33"/>
    </row>
    <row r="38" spans="2:15" ht="13.5" thickTop="1" thickBot="1" x14ac:dyDescent="0.25">
      <c r="F38" s="31" t="s">
        <v>216</v>
      </c>
      <c r="G38" s="31"/>
    </row>
    <row r="39" spans="2:15" ht="12.75" thickTop="1" x14ac:dyDescent="0.2"/>
    <row r="40" spans="2:15" x14ac:dyDescent="0.2">
      <c r="F40" s="50" t="s">
        <v>123</v>
      </c>
      <c r="G40" s="50" t="s">
        <v>124</v>
      </c>
      <c r="H40" s="50" t="s">
        <v>125</v>
      </c>
      <c r="I40" s="50" t="s">
        <v>126</v>
      </c>
      <c r="J40" s="50" t="s">
        <v>127</v>
      </c>
      <c r="K40" s="50" t="s">
        <v>128</v>
      </c>
      <c r="L40" s="50" t="s">
        <v>129</v>
      </c>
      <c r="M40" s="50" t="s">
        <v>130</v>
      </c>
      <c r="N40" s="50" t="s">
        <v>131</v>
      </c>
    </row>
    <row r="41" spans="2:15" x14ac:dyDescent="0.2">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
      <c r="F60" t="str">
        <f t="shared" si="0"/>
        <v>A: Buildings cat. 1 (very complex, e.g.. hospitals)</v>
      </c>
      <c r="G60" t="str">
        <f t="shared" si="2"/>
        <v>B: Buildings cat. 2 (moderately complex, e.g. schools, kindergartens, multi-storey)</v>
      </c>
      <c r="H60" t="str">
        <f t="shared" si="2"/>
        <v>C: Buildings cat. 3 (slightly complex, e.g. latrines, simple buildings)</v>
      </c>
      <c r="I60" t="str">
        <f t="shared" si="2"/>
        <v>D: Fragile context (after a disaster/war) - low and moderate complexity</v>
      </c>
      <c r="J60" t="str">
        <f t="shared" si="2"/>
        <v>E: Fragile context (after a disaster/war) - high complexity</v>
      </c>
      <c r="K60" t="str">
        <f t="shared" si="2"/>
        <v/>
      </c>
      <c r="L60" t="str">
        <f t="shared" si="2"/>
        <v/>
      </c>
      <c r="M60" t="str">
        <f t="shared" si="2"/>
        <v/>
      </c>
      <c r="N60" t="str">
        <f t="shared" si="2"/>
        <v/>
      </c>
    </row>
    <row r="61" spans="6:14" x14ac:dyDescent="0.2">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TNvRCZ5vcns10V4QLLysZKGeLq7J+HOarHtX4580aPPW/4emotCgzJoagRaX6OCOF2KjRsq0/HXP69wbcfy+KA==" saltValue="0X44Lle8gN0wCrloNvptNw=="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8bc654a-c9d7-445a-a1d4-b291c192d5cb">
      <Terms xmlns="http://schemas.microsoft.com/office/infopath/2007/PartnerControls"/>
    </lcf76f155ced4ddcb4097134ff3c332f>
    <TaxCatchAll xmlns="2b2be8dd-c7f3-4a6f-b5e7-76153c38589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A2A74BDB106B0048A9006805AED0AD2F" ma:contentTypeVersion="12" ma:contentTypeDescription="Ein neues Dokument erstellen." ma:contentTypeScope="" ma:versionID="4f63a9a2123bab1bf454a3a828b9d636">
  <xsd:schema xmlns:xsd="http://www.w3.org/2001/XMLSchema" xmlns:xs="http://www.w3.org/2001/XMLSchema" xmlns:p="http://schemas.microsoft.com/office/2006/metadata/properties" xmlns:ns2="68bc654a-c9d7-445a-a1d4-b291c192d5cb" xmlns:ns3="2b2be8dd-c7f3-4a6f-b5e7-76153c38589e" targetNamespace="http://schemas.microsoft.com/office/2006/metadata/properties" ma:root="true" ma:fieldsID="1cb0f380cf95be1237a6c43b239b76e5" ns2:_="" ns3:_="">
    <xsd:import namespace="68bc654a-c9d7-445a-a1d4-b291c192d5cb"/>
    <xsd:import namespace="2b2be8dd-c7f3-4a6f-b5e7-76153c385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bc654a-c9d7-445a-a1d4-b291c192d5c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b2be8dd-c7f3-4a6f-b5e7-76153c38589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625df1a-44f3-456b-a550-245a6adbdad5}" ma:internalName="TaxCatchAll" ma:showField="CatchAllData" ma:web="2b2be8dd-c7f3-4a6f-b5e7-76153c385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1F4FF36-689D-466A-B33E-F10F749CD4D5}">
  <ds:schemaRefs>
    <ds:schemaRef ds:uri="http://schemas.microsoft.com/office/2006/metadata/properties"/>
    <ds:schemaRef ds:uri="http://schemas.microsoft.com/office/infopath/2007/PartnerControls"/>
    <ds:schemaRef ds:uri="68bc654a-c9d7-445a-a1d4-b291c192d5cb"/>
    <ds:schemaRef ds:uri="2b2be8dd-c7f3-4a6f-b5e7-76153c38589e"/>
  </ds:schemaRefs>
</ds:datastoreItem>
</file>

<file path=customXml/itemProps2.xml><?xml version="1.0" encoding="utf-8"?>
<ds:datastoreItem xmlns:ds="http://schemas.openxmlformats.org/officeDocument/2006/customXml" ds:itemID="{0B54C242-0B63-4648-AE6C-39D061E85F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bc654a-c9d7-445a-a1d4-b291c192d5cb"/>
    <ds:schemaRef ds:uri="2b2be8dd-c7f3-4a6f-b5e7-76153c385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CDBC372-27E6-4F46-8638-6A3949584F36}">
  <ds:schemaRefs>
    <ds:schemaRef ds:uri="http://schemas.microsoft.com/sharepoint/v3/contenttype/forms"/>
  </ds:schemaRefs>
</ds:datastoreItem>
</file>

<file path=docMetadata/LabelInfo.xml><?xml version="1.0" encoding="utf-8"?>
<clbl:labelList xmlns:clbl="http://schemas.microsoft.com/office/2020/mipLabelMetadata">
  <clbl:label id="{a1cb8a79-a344-4336-9925-391266c2293c}" enabled="0" method="" siteId="{a1cb8a79-a344-4336-9925-391266c2293c}"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21</vt:i4>
      </vt:variant>
    </vt:vector>
  </HeadingPairs>
  <TitlesOfParts>
    <vt:vector size="24" baseType="lpstr">
      <vt:lpstr>Price Schedule</vt:lpstr>
      <vt:lpstr>List of key experts</vt:lpstr>
      <vt:lpstr>Lists</vt:lpstr>
      <vt:lpstr>Ersatzspalten</vt:lpstr>
      <vt:lpstr>Erstattungsart</vt:lpstr>
      <vt:lpstr>Honorarraster</vt:lpstr>
      <vt:lpstr>JaNein</vt:lpstr>
      <vt:lpstr>lSFK</vt:lpstr>
      <vt:lpstr>mCluster</vt:lpstr>
      <vt:lpstr>'Price Schedule'!Print_Area</vt:lpstr>
      <vt:lpstr>'Price Schedule'!Print_Titles</vt:lpstr>
      <vt:lpstr>rComm1</vt:lpstr>
      <vt:lpstr>rComm2</vt:lpstr>
      <vt:lpstr>rComm3</vt:lpstr>
      <vt:lpstr>rHinweis1</vt:lpstr>
      <vt:lpstr>rHinweis2</vt:lpstr>
      <vt:lpstr>rHRS</vt:lpstr>
      <vt:lpstr>rUST</vt:lpstr>
      <vt:lpstr>rUST_Betrag</vt:lpstr>
      <vt:lpstr>rZeilen</vt:lpstr>
      <vt:lpstr>VENr</vt:lpstr>
      <vt:lpstr>Vergabefachcluster</vt:lpstr>
      <vt:lpstr>VEspalten</vt:lpstr>
      <vt:lpstr>zUmbruch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42-1-6,Preisblattauswertung, Kostenschätzung, englisch, April 2026</dc:title>
  <dc:subject/>
  <dc:creator>Knoop, Heike GIZ JO</dc:creator>
  <cp:keywords/>
  <dc:description/>
  <cp:lastModifiedBy>Bird &amp; Bird</cp:lastModifiedBy>
  <cp:revision/>
  <dcterms:created xsi:type="dcterms:W3CDTF">2020-06-06T12:03:03Z</dcterms:created>
  <dcterms:modified xsi:type="dcterms:W3CDTF">2026-10-05T07:52:51Z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0x010100A2A74BDB106B0048A9006805AED0AD2F</vt:lpwstr>
  </property>
  <property fmtid="{D5CDD505-2E9C-101B-9397-08002B2CF9AE}" pid="3" name="MediaServiceImageTags">
    <vt:lpwstr/>
  </property>
</Properties>
</file>