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gizonline-my.sharepoint.com/personal/marion_chevalier_giz_de1/Documents/WB/1-Vorbereitungen/10009622 - Jordanien/"/>
    </mc:Choice>
  </mc:AlternateContent>
  <xr:revisionPtr revIDLastSave="132" documentId="8_{FC49933F-D4EE-439E-B2D4-A9E2BE55B413}" xr6:coauthVersionLast="47" xr6:coauthVersionMax="47" xr10:uidLastSave="{82C920A5-930B-45D0-8202-B9FAF43AB4D1}"/>
  <workbookProtection workbookAlgorithmName="SHA-512" workbookHashValue="V5zRwZQhuJ6P/en5xQmfE/w1sSyOJCA72dztVk2nk5nwIEhq6gecbckkisNUKjPjNnfa1aColeEoQBmgAG9SHw==" workbookSaltValue="xeVhR88zXQGlYq3cXspPwA==" workbookSpinCount="100000" lockStructure="1"/>
  <bookViews>
    <workbookView xWindow="30960" yWindow="2160" windowWidth="21600" windowHeight="11235" xr2:uid="{00000000-000D-0000-FFFF-FFFF00000000}"/>
  </bookViews>
  <sheets>
    <sheet name="Price Schedule" sheetId="1" r:id="rId1"/>
    <sheet name="List of key experts" sheetId="3" r:id="rId2"/>
    <sheet name="Lists" sheetId="2" state="hidden" r:id="rId3"/>
  </sheets>
  <functionGroups builtInGroupCount="19"/>
  <definedNames>
    <definedName name="_xlnm.Print_Area" localSheetId="0">'Price Schedule'!$A$1:$P$89</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Schedule'!$C$60</definedName>
    <definedName name="rComm2">'Price Schedule'!$B$73</definedName>
    <definedName name="rComm3">'Price Schedule'!$G$24</definedName>
    <definedName name="rHinweis1">'Price Schedule'!$A$11</definedName>
    <definedName name="rHinweis2">'Price Schedule'!$A$37</definedName>
    <definedName name="rHRS">'Price Schedule'!$H$20:$H$34</definedName>
    <definedName name="rUST">'Price Schedule'!$B$86</definedName>
    <definedName name="rUST_Betrag">'Price Schedule'!$D$86</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64" i="2" l="1"/>
  <c r="M64" i="2"/>
  <c r="L64" i="2"/>
  <c r="K64" i="2"/>
  <c r="J64" i="2"/>
  <c r="I64" i="2"/>
  <c r="H64" i="2"/>
  <c r="G64" i="2"/>
  <c r="F64"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7" i="2"/>
  <c r="B36" i="2"/>
  <c r="B35" i="2"/>
  <c r="B34" i="2"/>
  <c r="B33" i="2"/>
  <c r="B32" i="2"/>
  <c r="B31" i="2"/>
  <c r="B30" i="2"/>
  <c r="B29" i="2"/>
  <c r="B28" i="2"/>
  <c r="B27" i="2"/>
  <c r="B26" i="2"/>
  <c r="B25" i="2"/>
  <c r="B24" i="2"/>
  <c r="B23" i="2"/>
  <c r="B22" i="2"/>
  <c r="B21" i="2"/>
  <c r="B20" i="2"/>
  <c r="B19" i="2"/>
  <c r="B18" i="2"/>
  <c r="B17" i="2"/>
  <c r="B16" i="2"/>
  <c r="B15" i="2"/>
  <c r="B14" i="2"/>
  <c r="F8" i="3"/>
  <c r="C8" i="3"/>
  <c r="F6" i="3"/>
  <c r="C6" i="3"/>
  <c r="I88" i="1"/>
  <c r="C86" i="1"/>
  <c r="I79" i="1"/>
  <c r="K79" i="1" s="1"/>
  <c r="L79" i="1" s="1"/>
  <c r="F79" i="1"/>
  <c r="I78" i="1"/>
  <c r="K78" i="1" s="1"/>
  <c r="L78" i="1" s="1"/>
  <c r="F78" i="1"/>
  <c r="I77" i="1"/>
  <c r="K77" i="1" s="1"/>
  <c r="L77" i="1" s="1"/>
  <c r="F77" i="1"/>
  <c r="I76" i="1"/>
  <c r="K76" i="1" s="1"/>
  <c r="L76" i="1" s="1"/>
  <c r="F76" i="1"/>
  <c r="I75" i="1"/>
  <c r="K75" i="1" s="1"/>
  <c r="L75" i="1" s="1"/>
  <c r="F75" i="1"/>
  <c r="I74" i="1"/>
  <c r="K74" i="1" s="1"/>
  <c r="L74" i="1" s="1"/>
  <c r="F74" i="1"/>
  <c r="I67" i="1"/>
  <c r="K67" i="1" s="1"/>
  <c r="L67" i="1" s="1"/>
  <c r="F67" i="1"/>
  <c r="I66" i="1"/>
  <c r="K66" i="1" s="1"/>
  <c r="L66" i="1" s="1"/>
  <c r="F66" i="1"/>
  <c r="I65" i="1"/>
  <c r="K65" i="1" s="1"/>
  <c r="L65" i="1" s="1"/>
  <c r="F65" i="1"/>
  <c r="I64" i="1"/>
  <c r="K64" i="1" s="1"/>
  <c r="L64" i="1" s="1"/>
  <c r="F64" i="1"/>
  <c r="I63" i="1"/>
  <c r="K63" i="1" s="1"/>
  <c r="L63" i="1" s="1"/>
  <c r="F63" i="1"/>
  <c r="I62" i="1"/>
  <c r="K62" i="1" s="1"/>
  <c r="L62" i="1" s="1"/>
  <c r="F62" i="1"/>
  <c r="I61" i="1"/>
  <c r="K61" i="1" s="1"/>
  <c r="L61" i="1" s="1"/>
  <c r="F61" i="1"/>
  <c r="K51" i="1"/>
  <c r="L51" i="1" s="1"/>
  <c r="I51" i="1"/>
  <c r="F51" i="1"/>
  <c r="I50" i="1"/>
  <c r="K50" i="1" s="1"/>
  <c r="L50" i="1" s="1"/>
  <c r="F50" i="1"/>
  <c r="I49" i="1"/>
  <c r="K49" i="1" s="1"/>
  <c r="L49" i="1" s="1"/>
  <c r="F49" i="1"/>
  <c r="I42" i="1"/>
  <c r="K42" i="1" s="1"/>
  <c r="L42" i="1" s="1"/>
  <c r="F42" i="1"/>
  <c r="B42" i="1"/>
  <c r="I41" i="1"/>
  <c r="K41" i="1" s="1"/>
  <c r="L41" i="1" s="1"/>
  <c r="F41" i="1"/>
  <c r="F44" i="1" s="1"/>
  <c r="B41" i="1"/>
  <c r="I40" i="1"/>
  <c r="K40" i="1" s="1"/>
  <c r="L40" i="1" s="1"/>
  <c r="F40" i="1"/>
  <c r="B40" i="1"/>
  <c r="L39" i="1"/>
  <c r="K39" i="1"/>
  <c r="I39" i="1"/>
  <c r="F39" i="1"/>
  <c r="B39" i="1"/>
  <c r="I32" i="1"/>
  <c r="K32" i="1" s="1"/>
  <c r="L32" i="1" s="1"/>
  <c r="F32" i="1"/>
  <c r="B32" i="1"/>
  <c r="I31" i="1"/>
  <c r="K31" i="1" s="1"/>
  <c r="L31" i="1" s="1"/>
  <c r="F31" i="1"/>
  <c r="B31" i="1"/>
  <c r="K30" i="1"/>
  <c r="L30" i="1" s="1"/>
  <c r="I30" i="1"/>
  <c r="F30" i="1"/>
  <c r="B30" i="1"/>
  <c r="K29" i="1"/>
  <c r="L29" i="1" s="1"/>
  <c r="I29" i="1"/>
  <c r="F29" i="1"/>
  <c r="B29" i="1"/>
  <c r="I28" i="1"/>
  <c r="K28" i="1" s="1"/>
  <c r="L28" i="1" s="1"/>
  <c r="L34" i="1" s="1"/>
  <c r="F28" i="1"/>
  <c r="B28" i="1"/>
  <c r="I27" i="1"/>
  <c r="K27" i="1" s="1"/>
  <c r="L27" i="1" s="1"/>
  <c r="F27" i="1"/>
  <c r="B27" i="1"/>
  <c r="I26" i="1"/>
  <c r="K26" i="1" s="1"/>
  <c r="L26" i="1" s="1"/>
  <c r="F26" i="1"/>
  <c r="B26" i="1"/>
  <c r="L25" i="1"/>
  <c r="K25" i="1"/>
  <c r="I25" i="1"/>
  <c r="F25" i="1"/>
  <c r="B25" i="1"/>
  <c r="R16" i="1"/>
  <c r="I16" i="1"/>
  <c r="K16" i="1" s="1"/>
  <c r="L16" i="1" s="1"/>
  <c r="F16" i="1"/>
  <c r="R15" i="1"/>
  <c r="I15" i="1"/>
  <c r="K15" i="1" s="1"/>
  <c r="L15" i="1" s="1"/>
  <c r="F15" i="1"/>
  <c r="R14" i="1"/>
  <c r="L14" i="1"/>
  <c r="K14" i="1"/>
  <c r="I14" i="1"/>
  <c r="F14" i="1"/>
  <c r="R13" i="1"/>
  <c r="I13" i="1"/>
  <c r="K13" i="1" s="1"/>
  <c r="L13" i="1" s="1"/>
  <c r="F13" i="1"/>
  <c r="G3" i="1"/>
  <c r="F3" i="1"/>
  <c r="F18" i="1" l="1"/>
  <c r="L53" i="1"/>
  <c r="F53" i="1"/>
  <c r="L44" i="1"/>
  <c r="F34" i="1"/>
  <c r="L18" i="1"/>
  <c r="F81" i="1"/>
  <c r="L81" i="1"/>
  <c r="F69" i="1"/>
  <c r="L69" i="1"/>
  <c r="L87" i="1" l="1"/>
  <c r="L88" i="1" s="1"/>
  <c r="F85" i="1"/>
  <c r="F86" i="1" s="1"/>
  <c r="F87" i="1" s="1"/>
  <c r="B8" i="1" s="1"/>
  <c r="L89" i="1" l="1"/>
  <c r="F88" i="1"/>
  <c r="F89" i="1" s="1"/>
  <c r="A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<sst xmlns="http://schemas.openxmlformats.org/spreadsheetml/2006/main" count="399" uniqueCount="274">
  <si>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</si>
  <si>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</si>
  <si>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</si>
  <si>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</si>
  <si>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</si>
  <si>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</si>
  <si>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</si>
  <si>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</si>
  <si>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</si>
  <si>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</si>
  <si>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</si>
  <si>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</si>
  <si>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</si>
  <si>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</si>
  <si>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</si>
  <si>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</si>
  <si>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</si>
  <si>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sz val="9"/>
        <rFont val="Arial"/>
        <family val="2"/>
      </rPr>
      <t>Key expert 2</t>
    </r>
  </si>
  <si>
    <r>
      <rPr>
        <sz val="9"/>
        <rFont val="Arial"/>
        <family val="2"/>
      </rPr>
      <t>Key expert 3</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</si>
  <si>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</si>
  <si>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</si>
  <si>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</si>
  <si>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</si>
  <si>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</si>
  <si>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</si>
  <si>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</si>
  <si>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</si>
  <si>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</si>
  <si>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</si>
  <si>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</si>
  <si>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</si>
  <si>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</si>
  <si>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</si>
  <si>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</si>
  <si>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</si>
  <si>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</si>
  <si>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</si>
  <si>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</si>
  <si>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</si>
  <si>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</si>
  <si>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</si>
  <si>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</si>
  <si>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</si>
  <si>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</si>
  <si>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</si>
  <si>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</si>
  <si>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</si>
  <si>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</si>
  <si>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</si>
  <si>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sz val="9"/>
        <color rgb="FF000000"/>
        <rFont val="Arial"/>
        <family val="2"/>
      </rPr>
      <t>Operating costs in country of assignment</t>
    </r>
  </si>
  <si>
    <r>
      <rPr>
        <sz val="9"/>
        <color rgb="FF000000"/>
        <rFont val="Arial"/>
        <family val="2"/>
      </rPr>
      <t>Workshops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</si>
  <si>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</si>
  <si>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</si>
  <si>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</si>
  <si>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</si>
  <si>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</si>
  <si>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</si>
  <si>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</si>
  <si>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</si>
  <si>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</si>
  <si>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</si>
  <si>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</si>
  <si>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</si>
  <si>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</si>
  <si>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</si>
  <si>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</si>
  <si>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</si>
  <si>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</si>
  <si>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</si>
  <si>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</si>
  <si>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</si>
  <si>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</si>
  <si>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</si>
  <si>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</si>
  <si>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</si>
  <si>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</si>
  <si>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</si>
  <si>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</si>
  <si>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</si>
  <si>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</si>
  <si>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</si>
  <si>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</si>
  <si>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</si>
  <si>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</si>
  <si>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</si>
  <si>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</si>
  <si>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</si>
  <si>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</si>
  <si>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</si>
  <si>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</si>
  <si>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</si>
  <si>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</si>
  <si>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</si>
  <si>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</si>
  <si>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</si>
  <si>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</si>
  <si>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</si>
  <si>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</si>
  <si>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</si>
  <si>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</si>
  <si>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</si>
  <si>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</si>
  <si>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</si>
  <si>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</si>
  <si>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</si>
  <si>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</si>
  <si>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</si>
  <si>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</si>
  <si>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</si>
  <si>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</si>
  <si>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</si>
  <si>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</si>
  <si>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</si>
  <si>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</si>
  <si>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</si>
  <si>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</si>
  <si>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</si>
  <si>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</si>
  <si>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</si>
  <si>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</si>
  <si>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</si>
  <si>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</si>
  <si>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</si>
  <si>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</si>
  <si>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</si>
  <si>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</si>
  <si>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</si>
  <si>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</si>
  <si>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</si>
  <si>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</si>
  <si>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</si>
  <si>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</si>
  <si>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</si>
  <si>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</si>
  <si>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</si>
  <si>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</si>
  <si>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</si>
  <si>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</si>
  <si>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</si>
  <si>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</si>
  <si>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</si>
  <si>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</si>
  <si>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</si>
  <si>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</si>
  <si>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</si>
  <si>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</si>
  <si>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</si>
  <si>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</si>
  <si>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</si>
  <si>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</si>
  <si>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</si>
  <si>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</si>
  <si>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</si>
  <si>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</si>
  <si>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</si>
  <si>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</si>
  <si>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</si>
  <si>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</si>
  <si>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</si>
  <si>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</si>
  <si>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</si>
  <si>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</si>
  <si>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</si>
  <si>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</si>
  <si>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</si>
  <si>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</si>
  <si>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</si>
  <si>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</si>
  <si>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</si>
  <si>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</si>
  <si>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</si>
  <si>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</si>
  <si>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</si>
  <si>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</si>
  <si>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</si>
  <si>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</si>
  <si>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</si>
  <si>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Carbon offsets for flights</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</si>
  <si>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</si>
  <si>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</si>
  <si>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</si>
  <si>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</si>
  <si>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</si>
  <si>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</si>
  <si>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</si>
  <si>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</si>
  <si>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</si>
  <si>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Other expenses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</si>
  <si>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</si>
  <si>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</si>
  <si>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</si>
  <si>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</si>
  <si>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</si>
  <si>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</si>
  <si>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</si>
  <si>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</si>
  <si>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</si>
  <si>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</si>
  <si>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</si>
  <si>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</si>
  <si>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</si>
  <si>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</si>
  <si>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</si>
  <si>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</si>
  <si>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</si>
  <si>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</si>
  <si>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</si>
  <si>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</si>
  <si>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</si>
  <si>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</si>
  <si>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</si>
  <si>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</si>
  <si>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</si>
  <si>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</si>
  <si>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</si>
  <si>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</si>
  <si>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</si>
  <si>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</si>
  <si>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</si>
  <si>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</si>
  <si>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</si>
  <si>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t>Acc. to sect. 3.6.5.7 of the Terms and Conditions</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</si>
  <si>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</si>
  <si>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</si>
  <si>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</si>
  <si>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Key expert 7</t>
  </si>
  <si>
    <t>Key expert 2</t>
  </si>
  <si>
    <t>2.2 Costs related to contract in the country of assignment</t>
  </si>
  <si>
    <t>Transfer costs</t>
  </si>
  <si>
    <t>Visa acquisition costs</t>
  </si>
  <si>
    <t>Materials and equipment</t>
  </si>
  <si>
    <t>Local contributions</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</si>
  <si>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</si>
  <si>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</si>
  <si>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</si>
  <si>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</si>
  <si>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</si>
  <si>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</si>
  <si>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</si>
  <si>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</si>
  <si>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</si>
  <si>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</si>
  <si>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10009622</t>
  </si>
  <si>
    <t xml:space="preserve">G-018071-001 </t>
  </si>
  <si>
    <t>Digitalisation of TVET in Jordan</t>
  </si>
  <si>
    <t>Expert 3</t>
  </si>
  <si>
    <t>Expert 4</t>
  </si>
  <si>
    <t>In accordance with ToR, section 5.2: 1 Office Assistant for 16 months (3 working days per month = 48 days).</t>
  </si>
  <si>
    <t>single trips</t>
  </si>
  <si>
    <t>A budget is earmarked for settling carbon offsets against evidence.</t>
  </si>
  <si>
    <t>An unalterable budget for transfer costs for settlement against evidence is specified.</t>
  </si>
  <si>
    <t>see section 5.3.2 of ToR</t>
  </si>
  <si>
    <t>see section 5.5 of ToR</t>
  </si>
  <si>
    <t>max. EUR 625 per month</t>
  </si>
  <si>
    <t>see section 5.7 of ToR</t>
  </si>
  <si>
    <t>Security related budget</t>
  </si>
  <si>
    <t>see section 5.9 of ToR</t>
  </si>
  <si>
    <t>Milestone 1</t>
  </si>
  <si>
    <t>Milestone 2</t>
  </si>
  <si>
    <t>Milestone 3</t>
  </si>
  <si>
    <t>Milestone 4</t>
  </si>
  <si>
    <t>Expert 1</t>
  </si>
  <si>
    <t>Expert 2</t>
  </si>
  <si>
    <t>Expert pool 1</t>
  </si>
  <si>
    <t>Expert pool 2</t>
  </si>
  <si>
    <t>Drivers</t>
  </si>
  <si>
    <t xml:space="preserve">Secretaries </t>
  </si>
  <si>
    <t xml:space="preserve">Other auxiliary personnel </t>
  </si>
  <si>
    <t>Total travel expense budget</t>
  </si>
  <si>
    <t>Flights</t>
  </si>
  <si>
    <t>Per-diem allowance</t>
  </si>
  <si>
    <t>Overnight accommodation allowance</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</si>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</sst>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3">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0" fillId="0" borderId="2" xfId="6" applyFont="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3" fillId="0" borderId="2" xfId="6" applyProtection="1">
      <alignment vertical="center" wrapText="1"/>
      <protection locked="0"/>
    </xf>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2" xfId="6" applyFont="1" applyProtection="1">
      <alignment vertical="center" wrapText="1"/>
      <protection locked="0"/>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49" fontId="6" fillId="5" borderId="4" xfId="9" applyBorder="1" applyAlignment="1">
      <alignment horizontal="left" vertical="center" wrapText="1"/>
      <protection locked="0"/>
    </xf>
    <xf numFmtId="0" fontId="17" fillId="0" borderId="0" xfId="0" applyFont="1" applyAlignment="1">
      <alignment horizontal="left" vertical="center" wrapText="1" indent="1"/>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9" fillId="4" borderId="12" xfId="2" applyAlignment="1">
      <alignment vertical="center" wrapText="1"/>
    </xf>
    <xf numFmtId="4" fontId="3" fillId="0" borderId="2" xfId="6" applyNumberFormat="1">
      <alignment vertical="center" wrapText="1"/>
    </xf>
    <xf numFmtId="49" fontId="3" fillId="0" borderId="2" xfId="6" applyNumberFormat="1">
      <alignment vertical="center" wrapText="1"/>
    </xf>
    <xf numFmtId="49"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3" fillId="5" borderId="0" xfId="5" applyNumberFormat="1" applyAlignment="1">
      <alignment vertical="center"/>
      <protection locked="0"/>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FCFCFF"/>
      <color rgb="FF66C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225782</xdr:colOff>
      <xdr:row>0</xdr:row>
      <xdr:rowOff>0</xdr:rowOff>
    </xdr:from>
    <xdr:to>
      <xdr:col>16</xdr:col>
      <xdr:colOff>304800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107</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100</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663575</xdr:colOff>
      <xdr:row>0</xdr:row>
      <xdr:rowOff>196850</xdr:rowOff>
    </xdr:from>
    <xdr:to>
      <xdr:col>19</xdr:col>
      <xdr:colOff>19049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dataCellStyle="Standard">
  <tableColumns count="10">
    <tableColumn id="1" xr3:uid="{A8A9EBA2-DC30-4A33-A6D1-8EBDCED40CB7}" name="A" dataDxfId="21" dataCellStyle="Standard"/>
    <tableColumn id="2" xr3:uid="{A37F0ECD-8ADF-488E-A014-A4566E761E9C}" name="B" dataDxfId="20" dataCellStyle="Standard"/>
    <tableColumn id="3" xr3:uid="{C09B84A0-F146-4E2F-A1F7-EE151F98745C}" name="C" dataDxfId="19" dataCellStyle="Standard"/>
    <tableColumn id="4" xr3:uid="{A3D60B69-3071-43BC-8366-EC0078538422}" name="D" dataDxfId="18" dataCellStyle="Standard"/>
    <tableColumn id="5" xr3:uid="{A90F264F-F771-4CAC-B3A4-D570789DA31A}" name="E" dataDxfId="17" dataCellStyle="Standard"/>
    <tableColumn id="6" xr3:uid="{E89AAA69-4DDE-40B9-98CF-F6083A49443B}" name="F" dataDxfId="16" dataCellStyle="Standard"/>
    <tableColumn id="7" xr3:uid="{DBE60C3D-639E-45B7-A666-7F5175D25A32}" name="G" dataDxfId="15" dataCellStyle="Standard"/>
    <tableColumn id="8" xr3:uid="{05A3FE7E-F88A-40E6-BD3C-82D7BD5E00D7}" name="H" dataDxfId="14" dataCellStyle="Standard"/>
    <tableColumn id="9" xr3:uid="{E51985A7-40B0-4540-99DB-CE9ED0FC7F0B}" name="I" dataDxfId="13" dataCellStyle="Standard"/>
    <tableColumn id="10" xr3:uid="{E59806A2-3FD8-4715-AA4E-65A4DB58A4F6}" name="Spalte1" dataDxfId="12"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0"/>
  <sheetViews>
    <sheetView showGridLines="0" tabSelected="1" zoomScaleNormal="100" zoomScaleSheetLayoutView="115" workbookViewId="0">
      <pane ySplit="9" topLeftCell="A73" activePane="bottomLeft" state="frozen"/>
      <selection sqref="A1:H1"/>
      <selection pane="bottomLeft" activeCell="D5" sqref="D5:G5"/>
    </sheetView>
  </sheetViews>
  <sheetFormatPr baseColWidth="10"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110" t="s">
        <v>273</v>
      </c>
      <c r="B1" s="111" t="s">
        <v>244</v>
      </c>
      <c r="C1" s="111"/>
      <c r="D1" s="111"/>
      <c r="E1" s="111"/>
      <c r="F1" s="111"/>
      <c r="G1" s="111"/>
      <c r="H1" s="22"/>
      <c r="I1" s="22"/>
      <c r="J1" s="22"/>
      <c r="K1" s="22"/>
      <c r="L1" s="22"/>
      <c r="M1" s="22"/>
      <c r="N1" s="22"/>
      <c r="O1" s="22"/>
      <c r="P1" s="22"/>
      <c r="R1" t="s">
        <v>59</v>
      </c>
      <c r="T1" s="33"/>
    </row>
    <row r="2" spans="1:20" s="1" customFormat="1" ht="26.25" customHeight="1" x14ac:dyDescent="0.2">
      <c r="A2" s="46" t="s">
        <v>212</v>
      </c>
      <c r="B2" s="32" t="s">
        <v>242</v>
      </c>
      <c r="H2" s="41"/>
      <c r="I2" s="41"/>
      <c r="J2" s="41"/>
      <c r="K2" s="41"/>
      <c r="L2" s="41"/>
      <c r="M2" s="41"/>
      <c r="N2" s="41"/>
      <c r="O2" s="41"/>
      <c r="P2" s="41"/>
    </row>
    <row r="3" spans="1:20" x14ac:dyDescent="0.2">
      <c r="A3" s="46" t="s">
        <v>85</v>
      </c>
      <c r="B3" s="112">
        <v>0</v>
      </c>
      <c r="C3" s="20" t="s">
        <v>0</v>
      </c>
      <c r="D3" s="101"/>
      <c r="E3" s="101"/>
      <c r="F3" s="20" t="str">
        <f>IF(K3="","","VE Datum:")</f>
        <v/>
      </c>
      <c r="G3" s="19" t="str">
        <f>IF(K8="","",K8)</f>
        <v/>
      </c>
      <c r="I3" t="s">
        <v>89</v>
      </c>
      <c r="K3" s="102"/>
      <c r="L3" s="100"/>
    </row>
    <row r="4" spans="1:20" s="1" customFormat="1" ht="5.25" customHeight="1" x14ac:dyDescent="0.2">
      <c r="C4" s="21"/>
    </row>
    <row r="5" spans="1:20" ht="24" customHeight="1" x14ac:dyDescent="0.2">
      <c r="A5" s="67" t="s">
        <v>209</v>
      </c>
      <c r="B5" s="32" t="s">
        <v>243</v>
      </c>
      <c r="C5" s="88" t="s">
        <v>241</v>
      </c>
      <c r="D5" s="100"/>
      <c r="E5" s="100"/>
      <c r="F5" s="100"/>
      <c r="G5" s="100"/>
      <c r="I5" s="103" t="s">
        <v>88</v>
      </c>
      <c r="J5" s="103"/>
      <c r="K5" s="103"/>
      <c r="L5" s="103"/>
    </row>
    <row r="6" spans="1:20" s="1" customFormat="1" ht="5.25" x14ac:dyDescent="0.2">
      <c r="C6" s="21"/>
    </row>
    <row r="7" spans="1:20" s="1" customFormat="1" ht="5.25" x14ac:dyDescent="0.2">
      <c r="C7" s="21"/>
    </row>
    <row r="8" spans="1:20" x14ac:dyDescent="0.2">
      <c r="A8" s="39" t="str">
        <f>IF(F87=0,"","Total (net):")</f>
        <v>Total (net):</v>
      </c>
      <c r="B8" s="40">
        <f>IF(F87=0,"",F87)</f>
        <v>101750</v>
      </c>
      <c r="C8" s="20" t="s">
        <v>1</v>
      </c>
      <c r="D8" s="100"/>
      <c r="E8" s="100"/>
      <c r="F8" s="100"/>
      <c r="G8" s="100"/>
      <c r="I8" s="3" t="s">
        <v>87</v>
      </c>
      <c r="K8" s="101"/>
      <c r="L8" s="101"/>
      <c r="S8" s="3"/>
    </row>
    <row r="9" spans="1:20" s="25" customFormat="1" ht="24" customHeight="1" x14ac:dyDescent="0.2"/>
    <row r="10" spans="1:20" ht="13.5" hidden="1" thickTop="1" thickBot="1" x14ac:dyDescent="0.25">
      <c r="A10" s="31" t="s">
        <v>2</v>
      </c>
      <c r="B10" s="31"/>
      <c r="C10" s="31"/>
      <c r="D10" s="31"/>
      <c r="E10" s="31"/>
      <c r="F10" s="31"/>
      <c r="G10" s="31"/>
      <c r="I10" s="31" t="s">
        <v>181</v>
      </c>
      <c r="J10" s="31"/>
      <c r="K10" s="31"/>
      <c r="L10" s="31"/>
    </row>
    <row r="11" spans="1:20" s="27" customFormat="1" ht="11.25" hidden="1" x14ac:dyDescent="0.2">
      <c r="A11" s="54"/>
    </row>
    <row r="12" spans="1:20" ht="24" hidden="1" x14ac:dyDescent="0.2">
      <c r="A12" s="2" t="s">
        <v>3</v>
      </c>
      <c r="B12" s="98" t="s">
        <v>4</v>
      </c>
      <c r="C12" s="99"/>
      <c r="D12" s="2" t="s">
        <v>5</v>
      </c>
      <c r="E12" s="2" t="s">
        <v>6</v>
      </c>
      <c r="F12" s="2" t="s">
        <v>7</v>
      </c>
      <c r="G12" s="2" t="s">
        <v>8</v>
      </c>
      <c r="I12" s="2" t="s">
        <v>173</v>
      </c>
      <c r="J12" s="2" t="s">
        <v>174</v>
      </c>
      <c r="K12" s="2" t="s">
        <v>175</v>
      </c>
      <c r="L12" s="2" t="s">
        <v>176</v>
      </c>
      <c r="M12" s="33" t="s">
        <v>9</v>
      </c>
    </row>
    <row r="13" spans="1:20" hidden="1" x14ac:dyDescent="0.2">
      <c r="A13" s="108" t="s">
        <v>257</v>
      </c>
      <c r="B13" s="109" t="s">
        <v>216</v>
      </c>
      <c r="C13" s="109"/>
      <c r="D13" s="9"/>
      <c r="E13" s="30"/>
      <c r="F13" s="10">
        <f>D13*E13</f>
        <v>0</v>
      </c>
      <c r="G13" s="13" t="s">
        <v>216</v>
      </c>
      <c r="I13" s="34">
        <f>D13</f>
        <v>0</v>
      </c>
      <c r="J13" s="35"/>
      <c r="K13" s="34">
        <f>I13+J13</f>
        <v>0</v>
      </c>
      <c r="L13" s="36">
        <f>K13*E13</f>
        <v>0</v>
      </c>
      <c r="R13" s="38" t="str">
        <f>B13</f>
        <v/>
      </c>
    </row>
    <row r="14" spans="1:20" hidden="1" x14ac:dyDescent="0.2">
      <c r="A14" s="108" t="s">
        <v>258</v>
      </c>
      <c r="B14" s="109" t="s">
        <v>216</v>
      </c>
      <c r="C14" s="109"/>
      <c r="D14" s="9"/>
      <c r="E14" s="30"/>
      <c r="F14" s="10">
        <f>D14*E14</f>
        <v>0</v>
      </c>
      <c r="G14" s="13" t="s">
        <v>216</v>
      </c>
      <c r="I14" s="34">
        <f>D14</f>
        <v>0</v>
      </c>
      <c r="J14" s="35"/>
      <c r="K14" s="34">
        <f>I14+J14</f>
        <v>0</v>
      </c>
      <c r="L14" s="36">
        <f>K14*E14</f>
        <v>0</v>
      </c>
      <c r="R14" s="38" t="str">
        <f>B14</f>
        <v/>
      </c>
    </row>
    <row r="15" spans="1:20" hidden="1" x14ac:dyDescent="0.2">
      <c r="A15" s="108" t="s">
        <v>259</v>
      </c>
      <c r="B15" s="109" t="s">
        <v>216</v>
      </c>
      <c r="C15" s="109"/>
      <c r="D15" s="9"/>
      <c r="E15" s="30"/>
      <c r="F15" s="10">
        <f>D15*E15</f>
        <v>0</v>
      </c>
      <c r="G15" s="13" t="s">
        <v>216</v>
      </c>
      <c r="I15" s="34">
        <f>D15</f>
        <v>0</v>
      </c>
      <c r="J15" s="35"/>
      <c r="K15" s="34">
        <f>I15+J15</f>
        <v>0</v>
      </c>
      <c r="L15" s="36">
        <f>K15*E15</f>
        <v>0</v>
      </c>
      <c r="R15" s="38" t="str">
        <f>B15</f>
        <v/>
      </c>
    </row>
    <row r="16" spans="1:20" hidden="1" x14ac:dyDescent="0.2">
      <c r="A16" s="108" t="s">
        <v>260</v>
      </c>
      <c r="B16" s="109" t="s">
        <v>216</v>
      </c>
      <c r="C16" s="109"/>
      <c r="D16" s="9"/>
      <c r="E16" s="30"/>
      <c r="F16" s="10">
        <f>D16*E16</f>
        <v>0</v>
      </c>
      <c r="G16" s="13" t="s">
        <v>216</v>
      </c>
      <c r="I16" s="34">
        <f>D16</f>
        <v>0</v>
      </c>
      <c r="J16" s="35"/>
      <c r="K16" s="34">
        <f>I16+J16</f>
        <v>0</v>
      </c>
      <c r="L16" s="36">
        <f>K16*E16</f>
        <v>0</v>
      </c>
      <c r="R16" s="38" t="str">
        <f>B16</f>
        <v/>
      </c>
    </row>
    <row r="17" spans="1:12" s="1" customFormat="1" ht="5.25" hidden="1" x14ac:dyDescent="0.2">
      <c r="C17" s="8"/>
    </row>
    <row r="18" spans="1:12" hidden="1" x14ac:dyDescent="0.2">
      <c r="A18" s="4" t="s">
        <v>10</v>
      </c>
      <c r="B18" s="4"/>
      <c r="C18" s="4"/>
      <c r="D18" s="4"/>
      <c r="E18" s="4"/>
      <c r="F18" s="11">
        <f>SUM(F13:F17)</f>
        <v>0</v>
      </c>
      <c r="G18" s="4"/>
      <c r="I18" s="4" t="s">
        <v>10</v>
      </c>
      <c r="J18" s="4"/>
      <c r="K18" s="4"/>
      <c r="L18" s="11">
        <f>SUM(L13:L17)</f>
        <v>0</v>
      </c>
    </row>
    <row r="19" spans="1:12" s="23" customFormat="1" ht="9" thickBot="1" x14ac:dyDescent="0.25"/>
    <row r="20" spans="1:12" ht="13.5" thickTop="1" thickBot="1" x14ac:dyDescent="0.25">
      <c r="A20" s="31" t="s">
        <v>11</v>
      </c>
      <c r="B20" s="31"/>
      <c r="C20" s="31"/>
      <c r="D20" s="31"/>
      <c r="E20" s="31"/>
      <c r="F20" s="31"/>
      <c r="G20" s="31"/>
      <c r="I20" s="31" t="s">
        <v>182</v>
      </c>
      <c r="J20" s="31"/>
      <c r="K20" s="31"/>
      <c r="L20" s="31"/>
    </row>
    <row r="21" spans="1:12" s="27" customFormat="1" ht="6.75" customHeight="1" thickTop="1" x14ac:dyDescent="0.2">
      <c r="A21" s="77"/>
      <c r="H21"/>
    </row>
    <row r="22" spans="1:12" s="27" customFormat="1" x14ac:dyDescent="0.2">
      <c r="A22" s="52" t="s">
        <v>169</v>
      </c>
      <c r="B22" s="53"/>
      <c r="C22" s="53"/>
      <c r="D22" s="53"/>
      <c r="E22" s="53"/>
      <c r="F22" s="53"/>
      <c r="G22" s="53"/>
      <c r="H22"/>
      <c r="I22" s="53"/>
      <c r="J22" s="53"/>
      <c r="K22" s="53"/>
      <c r="L22" s="53"/>
    </row>
    <row r="23" spans="1:12" s="27" customFormat="1" ht="14.25" customHeight="1" x14ac:dyDescent="0.2">
      <c r="A23" s="77" t="s">
        <v>217</v>
      </c>
      <c r="H23"/>
    </row>
    <row r="24" spans="1:12" ht="36" x14ac:dyDescent="0.2">
      <c r="A24" s="47" t="s">
        <v>168</v>
      </c>
      <c r="B24" s="2" t="s">
        <v>12</v>
      </c>
      <c r="C24" s="2" t="s">
        <v>13</v>
      </c>
      <c r="D24" s="47" t="s">
        <v>172</v>
      </c>
      <c r="E24" s="2" t="s">
        <v>14</v>
      </c>
      <c r="F24" s="2" t="s">
        <v>15</v>
      </c>
      <c r="G24" s="2" t="s">
        <v>16</v>
      </c>
      <c r="I24" s="2" t="s">
        <v>173</v>
      </c>
      <c r="J24" s="2" t="s">
        <v>174</v>
      </c>
      <c r="K24" s="2" t="s">
        <v>175</v>
      </c>
      <c r="L24" s="2" t="s">
        <v>176</v>
      </c>
    </row>
    <row r="25" spans="1:12" ht="24" x14ac:dyDescent="0.2">
      <c r="A25" s="108" t="s">
        <v>224</v>
      </c>
      <c r="B25" s="29" t="str">
        <f>IFERROR(VLOOKUP(A25,'List of key experts'!$B$11:$D$34,3,0)&amp;" "&amp;VLOOKUP(A25,'List of key experts'!$B$11:$D$34,2,0),"N.N.")</f>
        <v xml:space="preserve"> </v>
      </c>
      <c r="C25" s="7" t="s">
        <v>218</v>
      </c>
      <c r="D25" s="12">
        <v>90</v>
      </c>
      <c r="E25" s="30"/>
      <c r="F25" s="10">
        <f t="shared" ref="F25:F32" si="0">D25*E25</f>
        <v>0</v>
      </c>
      <c r="G25" s="13" t="s">
        <v>216</v>
      </c>
      <c r="I25" s="34">
        <f>D25</f>
        <v>90</v>
      </c>
      <c r="J25" s="35"/>
      <c r="K25" s="34">
        <f t="shared" ref="K25:K32" si="1">I25+J25</f>
        <v>90</v>
      </c>
      <c r="L25" s="36">
        <f>K25*E25</f>
        <v>0</v>
      </c>
    </row>
    <row r="26" spans="1:12" ht="24" x14ac:dyDescent="0.2">
      <c r="A26" s="108" t="s">
        <v>226</v>
      </c>
      <c r="B26" s="29" t="str">
        <f>IFERROR(VLOOKUP(A26,'List of key experts'!$B$11:$D$34,3,0)&amp;" "&amp;VLOOKUP(A26,'List of key experts'!$B$11:$D$34,2,0),"N.N.")</f>
        <v xml:space="preserve"> </v>
      </c>
      <c r="C26" s="7" t="s">
        <v>218</v>
      </c>
      <c r="D26" s="12">
        <v>100</v>
      </c>
      <c r="E26" s="30"/>
      <c r="F26" s="10">
        <f t="shared" si="0"/>
        <v>0</v>
      </c>
      <c r="G26" s="13" t="s">
        <v>216</v>
      </c>
      <c r="I26" s="34">
        <f>D26</f>
        <v>100</v>
      </c>
      <c r="J26" s="35"/>
      <c r="K26" s="34">
        <f t="shared" si="1"/>
        <v>100</v>
      </c>
      <c r="L26" s="36">
        <f>K26*E26</f>
        <v>0</v>
      </c>
    </row>
    <row r="27" spans="1:12" ht="24" x14ac:dyDescent="0.2">
      <c r="A27" s="108" t="s">
        <v>245</v>
      </c>
      <c r="B27" s="29" t="str">
        <f>IFERROR(VLOOKUP(A27,'List of key experts'!$B$11:$D$34,3,0)&amp;" "&amp;VLOOKUP(A27,'List of key experts'!$B$11:$D$34,2,0),"N.N.")</f>
        <v>N.N.</v>
      </c>
      <c r="C27" s="7" t="s">
        <v>218</v>
      </c>
      <c r="D27" s="12">
        <v>100</v>
      </c>
      <c r="E27" s="30"/>
      <c r="F27" s="10">
        <f t="shared" si="0"/>
        <v>0</v>
      </c>
      <c r="G27" s="13" t="s">
        <v>216</v>
      </c>
      <c r="I27" s="34">
        <f>D27</f>
        <v>100</v>
      </c>
      <c r="J27" s="35"/>
      <c r="K27" s="34">
        <f t="shared" si="1"/>
        <v>100</v>
      </c>
      <c r="L27" s="36">
        <f>K27*E27</f>
        <v>0</v>
      </c>
    </row>
    <row r="28" spans="1:12" ht="24" x14ac:dyDescent="0.2">
      <c r="A28" s="108" t="s">
        <v>246</v>
      </c>
      <c r="B28" s="29" t="str">
        <f>IFERROR(VLOOKUP(A28,'List of key experts'!$B$11:$D$34,3,0)&amp;" "&amp;VLOOKUP(A28,'List of key experts'!$B$11:$D$34,2,0),"N.N.")</f>
        <v>N.N.</v>
      </c>
      <c r="C28" s="7" t="s">
        <v>218</v>
      </c>
      <c r="D28" s="12">
        <v>70</v>
      </c>
      <c r="E28" s="30"/>
      <c r="F28" s="10">
        <f t="shared" si="0"/>
        <v>0</v>
      </c>
      <c r="G28" s="13" t="s">
        <v>216</v>
      </c>
      <c r="I28" s="34">
        <f>D28</f>
        <v>70</v>
      </c>
      <c r="J28" s="35"/>
      <c r="K28" s="34">
        <f t="shared" si="1"/>
        <v>70</v>
      </c>
      <c r="L28" s="36">
        <f>K28*E28</f>
        <v>0</v>
      </c>
    </row>
    <row r="29" spans="1:12" ht="24" hidden="1" x14ac:dyDescent="0.2">
      <c r="A29" s="108" t="s">
        <v>261</v>
      </c>
      <c r="B29" s="28" t="str">
        <f>IFERROR(VLOOKUP(A29,'List of key experts'!$B$11:$D$34,3,0)&amp;" "&amp;VLOOKUP(A29,'List of key experts'!$B$11:$D$34,2,0),"N.N.")</f>
        <v>N.N.</v>
      </c>
      <c r="C29" s="7" t="s">
        <v>218</v>
      </c>
      <c r="D29" s="9"/>
      <c r="E29" s="30"/>
      <c r="F29" s="10">
        <f t="shared" si="0"/>
        <v>0</v>
      </c>
      <c r="G29" s="13" t="s">
        <v>216</v>
      </c>
      <c r="I29" s="34">
        <f>D29</f>
        <v>0</v>
      </c>
      <c r="J29" s="35"/>
      <c r="K29" s="34">
        <f t="shared" si="1"/>
        <v>0</v>
      </c>
      <c r="L29" s="36">
        <f>K29*E29</f>
        <v>0</v>
      </c>
    </row>
    <row r="30" spans="1:12" ht="24" hidden="1" x14ac:dyDescent="0.2">
      <c r="A30" s="108" t="s">
        <v>262</v>
      </c>
      <c r="B30" s="28" t="str">
        <f>IFERROR(VLOOKUP(A30,'List of key experts'!$B$11:$D$34,3,0)&amp;" "&amp;VLOOKUP(A30,'List of key experts'!$B$11:$D$34,2,0),"N.N.")</f>
        <v>N.N.</v>
      </c>
      <c r="C30" s="7" t="s">
        <v>218</v>
      </c>
      <c r="D30" s="9"/>
      <c r="E30" s="30"/>
      <c r="F30" s="10">
        <f t="shared" si="0"/>
        <v>0</v>
      </c>
      <c r="G30" s="13" t="s">
        <v>216</v>
      </c>
      <c r="I30" s="34">
        <f>D30</f>
        <v>0</v>
      </c>
      <c r="J30" s="35"/>
      <c r="K30" s="34">
        <f t="shared" si="1"/>
        <v>0</v>
      </c>
      <c r="L30" s="36">
        <f>K30*E30</f>
        <v>0</v>
      </c>
    </row>
    <row r="31" spans="1:12" ht="24" x14ac:dyDescent="0.2">
      <c r="A31" s="108" t="s">
        <v>263</v>
      </c>
      <c r="B31" s="28" t="str">
        <f>IFERROR(VLOOKUP(A31,'List of key experts'!$B$11:$D$34,3,0)&amp;" "&amp;VLOOKUP(A31,'List of key experts'!$B$11:$D$34,2,0),"N.N.")</f>
        <v>N.N.</v>
      </c>
      <c r="C31" s="7" t="s">
        <v>218</v>
      </c>
      <c r="D31" s="12">
        <v>450</v>
      </c>
      <c r="E31" s="30"/>
      <c r="F31" s="10">
        <f t="shared" si="0"/>
        <v>0</v>
      </c>
      <c r="G31" s="13" t="s">
        <v>216</v>
      </c>
      <c r="I31" s="34">
        <f>D31</f>
        <v>450</v>
      </c>
      <c r="J31" s="35"/>
      <c r="K31" s="34">
        <f t="shared" si="1"/>
        <v>450</v>
      </c>
      <c r="L31" s="36">
        <f>K31*E31</f>
        <v>0</v>
      </c>
    </row>
    <row r="32" spans="1:12" ht="24" x14ac:dyDescent="0.2">
      <c r="A32" s="108" t="s">
        <v>264</v>
      </c>
      <c r="B32" s="28" t="str">
        <f>IFERROR(VLOOKUP(A32,'List of key experts'!$B$11:$D$34,3,0)&amp;" "&amp;VLOOKUP(A32,'List of key experts'!$B$11:$D$34,2,0),"N.N.")</f>
        <v>N.N.</v>
      </c>
      <c r="C32" s="7" t="s">
        <v>218</v>
      </c>
      <c r="D32" s="12">
        <v>650</v>
      </c>
      <c r="E32" s="30"/>
      <c r="F32" s="10">
        <f t="shared" si="0"/>
        <v>0</v>
      </c>
      <c r="G32" s="13" t="s">
        <v>216</v>
      </c>
      <c r="I32" s="34">
        <f>D32</f>
        <v>650</v>
      </c>
      <c r="J32" s="35"/>
      <c r="K32" s="34">
        <f t="shared" si="1"/>
        <v>650</v>
      </c>
      <c r="L32" s="36">
        <f>K32*E32</f>
        <v>0</v>
      </c>
    </row>
    <row r="33" spans="1:12" s="1" customFormat="1" x14ac:dyDescent="0.2">
      <c r="C33" s="8"/>
      <c r="H33"/>
    </row>
    <row r="34" spans="1:12" x14ac:dyDescent="0.2">
      <c r="A34" s="4" t="s">
        <v>19</v>
      </c>
      <c r="B34" s="4"/>
      <c r="C34" s="4"/>
      <c r="D34" s="4"/>
      <c r="E34" s="4"/>
      <c r="F34" s="11">
        <f>SUM(F25:F33)</f>
        <v>0</v>
      </c>
      <c r="G34" s="4"/>
      <c r="I34" s="4" t="s">
        <v>10</v>
      </c>
      <c r="J34" s="4"/>
      <c r="K34" s="4"/>
      <c r="L34" s="11">
        <f>SUM(L25:L33)</f>
        <v>0</v>
      </c>
    </row>
    <row r="35" spans="1:12" s="23" customFormat="1" ht="22.5" customHeight="1" x14ac:dyDescent="0.2">
      <c r="A35" s="68" t="s">
        <v>227</v>
      </c>
      <c r="B35" s="53"/>
      <c r="C35" s="53"/>
      <c r="D35" s="53"/>
      <c r="E35" s="53"/>
      <c r="F35" s="53"/>
      <c r="G35" s="53"/>
      <c r="H35" s="53"/>
      <c r="I35" s="53"/>
      <c r="J35" s="53"/>
      <c r="K35" s="53"/>
      <c r="L35" s="53"/>
    </row>
    <row r="36" spans="1:12" s="23" customFormat="1" ht="13.5" customHeight="1" x14ac:dyDescent="0.2">
      <c r="A36" s="77" t="s">
        <v>219</v>
      </c>
      <c r="B36" s="84"/>
      <c r="C36" s="84"/>
      <c r="D36" s="84"/>
      <c r="E36" s="84"/>
      <c r="F36" s="84"/>
      <c r="G36" s="84"/>
      <c r="H36" s="84"/>
      <c r="I36" s="84"/>
      <c r="J36" s="84"/>
      <c r="K36" s="84"/>
      <c r="L36" s="84"/>
    </row>
    <row r="37" spans="1:12" s="27" customFormat="1" ht="11.25" x14ac:dyDescent="0.2">
      <c r="A37" s="54"/>
    </row>
    <row r="38" spans="1:12" ht="24" x14ac:dyDescent="0.2">
      <c r="A38" s="47" t="s">
        <v>168</v>
      </c>
      <c r="B38" s="2" t="s">
        <v>20</v>
      </c>
      <c r="C38" s="2" t="s">
        <v>21</v>
      </c>
      <c r="D38" s="2" t="s">
        <v>22</v>
      </c>
      <c r="E38" s="2" t="s">
        <v>23</v>
      </c>
      <c r="F38" s="2" t="s">
        <v>24</v>
      </c>
      <c r="G38" s="2" t="s">
        <v>25</v>
      </c>
      <c r="I38" s="2" t="s">
        <v>173</v>
      </c>
      <c r="J38" s="2" t="s">
        <v>174</v>
      </c>
      <c r="K38" s="2" t="s">
        <v>175</v>
      </c>
      <c r="L38" s="2" t="s">
        <v>176</v>
      </c>
    </row>
    <row r="39" spans="1:12" ht="24" x14ac:dyDescent="0.2">
      <c r="A39" s="108"/>
      <c r="B39" s="29" t="str">
        <f>IFERROR(VLOOKUP(A39,'List of key experts'!$B$11:$D$34,3,0)&amp;" "&amp;VLOOKUP(A39,'List of key experts'!$B$11:$D$34,2,0),"N.N.")</f>
        <v>N.N.</v>
      </c>
      <c r="C39" s="7" t="s">
        <v>218</v>
      </c>
      <c r="D39" s="9"/>
      <c r="E39" s="30"/>
      <c r="F39" s="10">
        <f>D39*E39</f>
        <v>0</v>
      </c>
      <c r="G39" s="13" t="s">
        <v>215</v>
      </c>
      <c r="I39" s="34">
        <f>D39</f>
        <v>0</v>
      </c>
      <c r="J39" s="35"/>
      <c r="K39" s="34">
        <f>I39+J39</f>
        <v>0</v>
      </c>
      <c r="L39" s="36">
        <f>K39*E39</f>
        <v>0</v>
      </c>
    </row>
    <row r="40" spans="1:12" ht="24" x14ac:dyDescent="0.2">
      <c r="A40" s="108"/>
      <c r="B40" s="29" t="str">
        <f>IFERROR(VLOOKUP(A40,'List of key experts'!$B$11:$D$34,3,0)&amp;" "&amp;VLOOKUP(A40,'List of key experts'!$B$11:$D$34,2,0),"N.N.")</f>
        <v>N.N.</v>
      </c>
      <c r="C40" s="7" t="s">
        <v>218</v>
      </c>
      <c r="D40" s="9"/>
      <c r="E40" s="30"/>
      <c r="F40" s="10">
        <f>D40*E40</f>
        <v>0</v>
      </c>
      <c r="G40" s="13" t="s">
        <v>216</v>
      </c>
      <c r="I40" s="34">
        <f>D40</f>
        <v>0</v>
      </c>
      <c r="J40" s="35"/>
      <c r="K40" s="34">
        <f>I40+J40</f>
        <v>0</v>
      </c>
      <c r="L40" s="36">
        <f>K40*E40</f>
        <v>0</v>
      </c>
    </row>
    <row r="41" spans="1:12" ht="24" x14ac:dyDescent="0.2">
      <c r="A41" s="108"/>
      <c r="B41" s="29" t="str">
        <f>IFERROR(VLOOKUP(A41,'List of key experts'!$B$11:$D$34,3,0)&amp;" "&amp;VLOOKUP(A41,'List of key experts'!$B$11:$D$34,2,0),"N.N.")</f>
        <v>N.N.</v>
      </c>
      <c r="C41" s="7" t="s">
        <v>218</v>
      </c>
      <c r="D41" s="9"/>
      <c r="E41" s="30"/>
      <c r="F41" s="10">
        <f>D41*E41</f>
        <v>0</v>
      </c>
      <c r="G41" s="13" t="s">
        <v>216</v>
      </c>
      <c r="I41" s="34">
        <f>D41</f>
        <v>0</v>
      </c>
      <c r="J41" s="35"/>
      <c r="K41" s="34">
        <f>I41+J41</f>
        <v>0</v>
      </c>
      <c r="L41" s="36">
        <f>K41*E41</f>
        <v>0</v>
      </c>
    </row>
    <row r="42" spans="1:12" ht="24" x14ac:dyDescent="0.2">
      <c r="A42" s="108"/>
      <c r="B42" s="29" t="str">
        <f>IFERROR(VLOOKUP(A42,'List of key experts'!$B$11:$D$34,3,0)&amp;" "&amp;VLOOKUP(A42,'List of key experts'!$B$11:$D$34,2,0),"N.N.")</f>
        <v>N.N.</v>
      </c>
      <c r="C42" s="7" t="s">
        <v>218</v>
      </c>
      <c r="D42" s="9"/>
      <c r="E42" s="30"/>
      <c r="F42" s="10">
        <f>D42*E42</f>
        <v>0</v>
      </c>
      <c r="G42" s="13" t="s">
        <v>216</v>
      </c>
      <c r="I42" s="34">
        <f>D42</f>
        <v>0</v>
      </c>
      <c r="J42" s="35"/>
      <c r="K42" s="34">
        <f>I42+J42</f>
        <v>0</v>
      </c>
      <c r="L42" s="36">
        <f>K42*E42</f>
        <v>0</v>
      </c>
    </row>
    <row r="43" spans="1:12" s="1" customFormat="1" ht="5.25" x14ac:dyDescent="0.2">
      <c r="C43" s="8"/>
    </row>
    <row r="44" spans="1:12" x14ac:dyDescent="0.2">
      <c r="A44" s="4" t="s">
        <v>26</v>
      </c>
      <c r="B44" s="4"/>
      <c r="C44" s="4"/>
      <c r="D44" s="4"/>
      <c r="E44" s="4"/>
      <c r="F44" s="11">
        <f>SUM(F39:F43)</f>
        <v>0</v>
      </c>
      <c r="G44" s="4"/>
      <c r="I44" s="4" t="s">
        <v>10</v>
      </c>
      <c r="J44" s="4"/>
      <c r="K44" s="4"/>
      <c r="L44" s="11">
        <f>SUM(L39:L43)</f>
        <v>0</v>
      </c>
    </row>
    <row r="45" spans="1:12" s="1" customFormat="1" ht="5.25" x14ac:dyDescent="0.2"/>
    <row r="46" spans="1:12" s="1" customFormat="1" x14ac:dyDescent="0.2">
      <c r="A46" s="52" t="s">
        <v>210</v>
      </c>
      <c r="B46" s="53"/>
      <c r="C46" s="53"/>
      <c r="D46" s="53"/>
      <c r="E46" s="53"/>
      <c r="F46" s="53"/>
      <c r="G46" s="53"/>
      <c r="H46" s="53"/>
      <c r="I46" s="53"/>
      <c r="J46" s="53"/>
      <c r="K46" s="53"/>
      <c r="L46" s="53"/>
    </row>
    <row r="47" spans="1:12" x14ac:dyDescent="0.2">
      <c r="A47" s="85" t="s">
        <v>239</v>
      </c>
      <c r="E47" s="6"/>
    </row>
    <row r="48" spans="1:12" ht="24" x14ac:dyDescent="0.2">
      <c r="A48" s="47" t="s">
        <v>168</v>
      </c>
      <c r="B48" s="2"/>
      <c r="C48" s="2" t="s">
        <v>27</v>
      </c>
      <c r="D48" s="2" t="s">
        <v>28</v>
      </c>
      <c r="E48" s="2" t="s">
        <v>29</v>
      </c>
      <c r="F48" s="2" t="s">
        <v>30</v>
      </c>
      <c r="G48" s="2" t="s">
        <v>31</v>
      </c>
      <c r="I48" s="2" t="s">
        <v>173</v>
      </c>
      <c r="J48" s="2" t="s">
        <v>174</v>
      </c>
      <c r="K48" s="2" t="s">
        <v>175</v>
      </c>
      <c r="L48" s="2" t="s">
        <v>176</v>
      </c>
    </row>
    <row r="49" spans="1:17" ht="24" hidden="1" x14ac:dyDescent="0.2">
      <c r="A49" s="108" t="s">
        <v>265</v>
      </c>
      <c r="B49" s="24" t="s">
        <v>216</v>
      </c>
      <c r="C49" s="86" t="s">
        <v>235</v>
      </c>
      <c r="D49" s="9"/>
      <c r="E49" s="30"/>
      <c r="F49" s="10">
        <f>D49*E49</f>
        <v>0</v>
      </c>
      <c r="G49" s="13" t="s">
        <v>216</v>
      </c>
      <c r="I49" s="34">
        <f>D49</f>
        <v>0</v>
      </c>
      <c r="J49" s="35"/>
      <c r="K49" s="34">
        <f>I49+J49</f>
        <v>0</v>
      </c>
      <c r="L49" s="36">
        <f>K49*E49</f>
        <v>0</v>
      </c>
    </row>
    <row r="50" spans="1:17" ht="60" x14ac:dyDescent="0.2">
      <c r="A50" s="108" t="s">
        <v>266</v>
      </c>
      <c r="B50" s="24" t="s">
        <v>216</v>
      </c>
      <c r="C50" s="86" t="s">
        <v>235</v>
      </c>
      <c r="D50" s="12">
        <v>16</v>
      </c>
      <c r="E50" s="30"/>
      <c r="F50" s="10">
        <f>D50*E50</f>
        <v>0</v>
      </c>
      <c r="G50" s="13" t="s">
        <v>247</v>
      </c>
      <c r="I50" s="34">
        <f>D50</f>
        <v>16</v>
      </c>
      <c r="J50" s="35"/>
      <c r="K50" s="34">
        <f>I50+J50</f>
        <v>16</v>
      </c>
      <c r="L50" s="36">
        <f>K50*E50</f>
        <v>0</v>
      </c>
    </row>
    <row r="51" spans="1:17" ht="24" hidden="1" x14ac:dyDescent="0.2">
      <c r="A51" s="108" t="s">
        <v>267</v>
      </c>
      <c r="B51" s="24" t="s">
        <v>216</v>
      </c>
      <c r="C51" s="86" t="s">
        <v>235</v>
      </c>
      <c r="D51" s="9"/>
      <c r="E51" s="30"/>
      <c r="F51" s="10">
        <f>D51*E51</f>
        <v>0</v>
      </c>
      <c r="G51" s="13" t="s">
        <v>216</v>
      </c>
      <c r="I51" s="34">
        <f>D51</f>
        <v>0</v>
      </c>
      <c r="J51" s="35"/>
      <c r="K51" s="34">
        <f>I51+J51</f>
        <v>0</v>
      </c>
      <c r="L51" s="36">
        <f>K51*E51</f>
        <v>0</v>
      </c>
    </row>
    <row r="52" spans="1:17" s="1" customFormat="1" ht="5.25" x14ac:dyDescent="0.2">
      <c r="C52" s="8"/>
    </row>
    <row r="53" spans="1:17" x14ac:dyDescent="0.2">
      <c r="A53" s="4" t="s">
        <v>32</v>
      </c>
      <c r="B53" s="4"/>
      <c r="C53" s="4"/>
      <c r="D53" s="4"/>
      <c r="E53" s="4"/>
      <c r="F53" s="11">
        <f>SUM(F49:F52)</f>
        <v>0</v>
      </c>
      <c r="G53" s="4"/>
      <c r="I53" s="4" t="s">
        <v>10</v>
      </c>
      <c r="J53" s="4"/>
      <c r="K53" s="4"/>
      <c r="L53" s="11">
        <f>SUM(L49:L52)</f>
        <v>0</v>
      </c>
    </row>
    <row r="54" spans="1:17" s="23" customFormat="1" ht="9" thickBot="1" x14ac:dyDescent="0.25"/>
    <row r="55" spans="1:17" ht="13.5" thickTop="1" thickBot="1" x14ac:dyDescent="0.25">
      <c r="A55" s="31" t="s">
        <v>33</v>
      </c>
      <c r="B55" s="31"/>
      <c r="C55" s="31"/>
      <c r="D55" s="31"/>
      <c r="E55" s="31"/>
      <c r="F55" s="31"/>
      <c r="G55" s="31"/>
      <c r="I55" s="31" t="s">
        <v>183</v>
      </c>
      <c r="J55" s="31"/>
      <c r="K55" s="31"/>
      <c r="L55" s="31"/>
    </row>
    <row r="56" spans="1:17" s="27" customFormat="1" thickTop="1" x14ac:dyDescent="0.2">
      <c r="A56" s="89" t="s">
        <v>34</v>
      </c>
      <c r="B56" s="89"/>
      <c r="C56" s="89"/>
      <c r="D56" s="89"/>
      <c r="E56" s="89"/>
      <c r="F56" s="89"/>
      <c r="G56" s="89"/>
      <c r="H56" s="89"/>
      <c r="I56" s="89"/>
      <c r="J56" s="89"/>
      <c r="K56" s="89"/>
      <c r="L56" s="89"/>
      <c r="M56" s="89"/>
      <c r="N56" s="89"/>
      <c r="O56" s="89"/>
      <c r="P56" s="89"/>
      <c r="Q56" s="89"/>
    </row>
    <row r="57" spans="1:17" s="27" customFormat="1" ht="11.25" x14ac:dyDescent="0.2">
      <c r="A57" s="90" t="s">
        <v>213</v>
      </c>
      <c r="B57" s="90"/>
      <c r="C57" s="90"/>
      <c r="D57" s="90"/>
      <c r="E57" s="90"/>
      <c r="F57" s="90"/>
      <c r="G57" s="90"/>
      <c r="H57" s="90"/>
      <c r="I57" s="90"/>
      <c r="J57" s="90"/>
      <c r="K57" s="90"/>
      <c r="L57" s="90"/>
      <c r="M57" s="90"/>
      <c r="N57" s="90"/>
      <c r="O57" s="90"/>
      <c r="P57" s="90"/>
      <c r="Q57" s="90"/>
    </row>
    <row r="58" spans="1:17" s="69" customFormat="1" ht="11.25" customHeight="1" x14ac:dyDescent="0.2">
      <c r="A58" s="81" t="s">
        <v>219</v>
      </c>
    </row>
    <row r="59" spans="1:17" s="69" customFormat="1" ht="11.25" customHeight="1" x14ac:dyDescent="0.2">
      <c r="A59" s="81" t="s">
        <v>220</v>
      </c>
    </row>
    <row r="60" spans="1:17" ht="24" x14ac:dyDescent="0.2">
      <c r="A60" s="2" t="s">
        <v>35</v>
      </c>
      <c r="B60" s="2" t="s">
        <v>36</v>
      </c>
      <c r="C60" s="2" t="s">
        <v>37</v>
      </c>
      <c r="D60" s="2" t="s">
        <v>38</v>
      </c>
      <c r="E60" s="2" t="s">
        <v>39</v>
      </c>
      <c r="F60" s="2" t="s">
        <v>40</v>
      </c>
      <c r="G60" s="2" t="s">
        <v>41</v>
      </c>
      <c r="I60" s="2" t="s">
        <v>173</v>
      </c>
      <c r="J60" s="2" t="s">
        <v>174</v>
      </c>
      <c r="K60" s="2" t="s">
        <v>175</v>
      </c>
      <c r="L60" s="2" t="s">
        <v>176</v>
      </c>
    </row>
    <row r="61" spans="1:17" hidden="1" x14ac:dyDescent="0.2">
      <c r="A61" s="108" t="s">
        <v>268</v>
      </c>
      <c r="B61" s="108" t="s">
        <v>216</v>
      </c>
      <c r="C61" s="108" t="s">
        <v>90</v>
      </c>
      <c r="D61" s="9"/>
      <c r="E61" s="30"/>
      <c r="F61" s="10">
        <f t="shared" ref="F61:F67" si="2">D61*E61</f>
        <v>0</v>
      </c>
      <c r="G61" s="13" t="s">
        <v>216</v>
      </c>
      <c r="I61" s="34">
        <f>D61</f>
        <v>0</v>
      </c>
      <c r="J61" s="35"/>
      <c r="K61" s="34">
        <f t="shared" ref="K61:K67" si="3">I61+J61</f>
        <v>0</v>
      </c>
      <c r="L61" s="36">
        <f>K61*E61</f>
        <v>0</v>
      </c>
    </row>
    <row r="62" spans="1:17" x14ac:dyDescent="0.2">
      <c r="A62" s="108" t="s">
        <v>269</v>
      </c>
      <c r="B62" s="108" t="s">
        <v>248</v>
      </c>
      <c r="C62" s="108" t="s">
        <v>178</v>
      </c>
      <c r="D62" s="12">
        <v>30</v>
      </c>
      <c r="E62" s="30"/>
      <c r="F62" s="10">
        <f t="shared" si="2"/>
        <v>0</v>
      </c>
      <c r="G62" s="13" t="s">
        <v>216</v>
      </c>
      <c r="I62" s="34">
        <f>D62</f>
        <v>30</v>
      </c>
      <c r="J62" s="35"/>
      <c r="K62" s="34">
        <f t="shared" si="3"/>
        <v>30</v>
      </c>
      <c r="L62" s="36">
        <f>K62*E62</f>
        <v>0</v>
      </c>
    </row>
    <row r="63" spans="1:17" ht="36" x14ac:dyDescent="0.2">
      <c r="A63" s="55" t="s">
        <v>177</v>
      </c>
      <c r="B63" s="12"/>
      <c r="C63" s="7" t="s">
        <v>178</v>
      </c>
      <c r="D63" s="12">
        <v>1</v>
      </c>
      <c r="E63" s="107">
        <v>750</v>
      </c>
      <c r="F63" s="10">
        <f>D63*E63</f>
        <v>750</v>
      </c>
      <c r="G63" s="13" t="s">
        <v>249</v>
      </c>
      <c r="I63" s="34">
        <f>D63</f>
        <v>1</v>
      </c>
      <c r="J63" s="35"/>
      <c r="K63" s="34">
        <f>I63+J63</f>
        <v>1</v>
      </c>
      <c r="L63" s="36">
        <f>K63*E63</f>
        <v>750</v>
      </c>
    </row>
    <row r="64" spans="1:17" ht="48" x14ac:dyDescent="0.2">
      <c r="A64" s="108" t="s">
        <v>228</v>
      </c>
      <c r="B64" s="108" t="s">
        <v>216</v>
      </c>
      <c r="C64" s="108" t="s">
        <v>178</v>
      </c>
      <c r="D64" s="12">
        <v>1</v>
      </c>
      <c r="E64" s="107">
        <v>1000</v>
      </c>
      <c r="F64" s="10">
        <f t="shared" si="2"/>
        <v>1000</v>
      </c>
      <c r="G64" s="13" t="s">
        <v>250</v>
      </c>
      <c r="I64" s="34">
        <f>D64</f>
        <v>1</v>
      </c>
      <c r="J64" s="35"/>
      <c r="K64" s="34">
        <f t="shared" si="3"/>
        <v>1</v>
      </c>
      <c r="L64" s="36">
        <f>K64*E64</f>
        <v>1000</v>
      </c>
    </row>
    <row r="65" spans="1:12" ht="24" x14ac:dyDescent="0.2">
      <c r="A65" s="108" t="s">
        <v>270</v>
      </c>
      <c r="B65" s="108" t="s">
        <v>216</v>
      </c>
      <c r="C65" s="108" t="s">
        <v>218</v>
      </c>
      <c r="D65" s="12">
        <v>400</v>
      </c>
      <c r="E65" s="30"/>
      <c r="F65" s="10">
        <f t="shared" si="2"/>
        <v>0</v>
      </c>
      <c r="G65" s="13" t="s">
        <v>216</v>
      </c>
      <c r="I65" s="34">
        <f>D65</f>
        <v>400</v>
      </c>
      <c r="J65" s="35"/>
      <c r="K65" s="34">
        <f t="shared" si="3"/>
        <v>400</v>
      </c>
      <c r="L65" s="36">
        <f>K65*E65</f>
        <v>0</v>
      </c>
    </row>
    <row r="66" spans="1:12" ht="24" x14ac:dyDescent="0.2">
      <c r="A66" s="108" t="s">
        <v>271</v>
      </c>
      <c r="B66" s="108" t="s">
        <v>216</v>
      </c>
      <c r="C66" s="108" t="s">
        <v>90</v>
      </c>
      <c r="D66" s="12">
        <v>400</v>
      </c>
      <c r="E66" s="30"/>
      <c r="F66" s="10">
        <f t="shared" si="2"/>
        <v>0</v>
      </c>
      <c r="G66" s="13" t="s">
        <v>251</v>
      </c>
      <c r="I66" s="34">
        <f>D66</f>
        <v>400</v>
      </c>
      <c r="J66" s="35"/>
      <c r="K66" s="34">
        <f t="shared" si="3"/>
        <v>400</v>
      </c>
      <c r="L66" s="36">
        <f>K66*E66</f>
        <v>0</v>
      </c>
    </row>
    <row r="67" spans="1:12" x14ac:dyDescent="0.2">
      <c r="A67" s="108" t="s">
        <v>229</v>
      </c>
      <c r="B67" s="108" t="s">
        <v>216</v>
      </c>
      <c r="C67" s="108" t="s">
        <v>178</v>
      </c>
      <c r="D67" s="12">
        <v>1</v>
      </c>
      <c r="E67" s="107">
        <v>1000</v>
      </c>
      <c r="F67" s="10">
        <f t="shared" si="2"/>
        <v>1000</v>
      </c>
      <c r="G67" s="13" t="s">
        <v>216</v>
      </c>
      <c r="I67" s="34">
        <f>D67</f>
        <v>1</v>
      </c>
      <c r="J67" s="35"/>
      <c r="K67" s="34">
        <f t="shared" si="3"/>
        <v>1</v>
      </c>
      <c r="L67" s="36">
        <f>K67*E67</f>
        <v>1000</v>
      </c>
    </row>
    <row r="68" spans="1:12" s="1" customFormat="1" ht="5.25" x14ac:dyDescent="0.2">
      <c r="C68" s="8"/>
    </row>
    <row r="69" spans="1:12" x14ac:dyDescent="0.2">
      <c r="A69" s="4" t="s">
        <v>42</v>
      </c>
      <c r="B69" s="4"/>
      <c r="C69" s="4"/>
      <c r="D69" s="4"/>
      <c r="E69" s="4"/>
      <c r="F69" s="11">
        <f>SUM(F61:F68)</f>
        <v>2750</v>
      </c>
      <c r="G69" s="4"/>
      <c r="I69" s="4" t="s">
        <v>10</v>
      </c>
      <c r="J69" s="4"/>
      <c r="K69" s="4"/>
      <c r="L69" s="11">
        <f>SUM(L61:L68)</f>
        <v>2750</v>
      </c>
    </row>
    <row r="70" spans="1:12" s="23" customFormat="1" ht="9" thickBot="1" x14ac:dyDescent="0.25"/>
    <row r="71" spans="1:12" ht="13.5" thickTop="1" thickBot="1" x14ac:dyDescent="0.25">
      <c r="A71" s="56" t="s">
        <v>184</v>
      </c>
      <c r="B71" s="31"/>
      <c r="C71" s="31"/>
      <c r="D71" s="31"/>
      <c r="E71" s="31"/>
      <c r="F71" s="31"/>
      <c r="G71" s="31"/>
      <c r="I71" s="31" t="s">
        <v>185</v>
      </c>
      <c r="J71" s="31"/>
      <c r="K71" s="31"/>
      <c r="L71" s="31"/>
    </row>
    <row r="72" spans="1:12" s="27" customFormat="1" ht="6.75" thickTop="1" x14ac:dyDescent="0.2"/>
    <row r="73" spans="1:12" ht="24" x14ac:dyDescent="0.2">
      <c r="A73" s="2" t="s">
        <v>43</v>
      </c>
      <c r="B73" s="2" t="s">
        <v>36</v>
      </c>
      <c r="C73" s="2" t="s">
        <v>44</v>
      </c>
      <c r="D73" s="2" t="s">
        <v>45</v>
      </c>
      <c r="E73" s="2" t="s">
        <v>46</v>
      </c>
      <c r="F73" s="2" t="s">
        <v>47</v>
      </c>
      <c r="G73" s="2" t="s">
        <v>48</v>
      </c>
      <c r="I73" s="2" t="s">
        <v>173</v>
      </c>
      <c r="J73" s="2" t="s">
        <v>174</v>
      </c>
      <c r="K73" s="2" t="s">
        <v>175</v>
      </c>
      <c r="L73" s="2" t="s">
        <v>176</v>
      </c>
    </row>
    <row r="74" spans="1:12" x14ac:dyDescent="0.2">
      <c r="A74" s="49" t="s">
        <v>230</v>
      </c>
      <c r="B74" s="108" t="s">
        <v>216</v>
      </c>
      <c r="C74" s="82" t="s">
        <v>178</v>
      </c>
      <c r="D74" s="12">
        <v>1</v>
      </c>
      <c r="E74" s="107">
        <v>49000</v>
      </c>
      <c r="F74" s="10">
        <f t="shared" ref="F74:F79" si="4">D74*E74</f>
        <v>49000</v>
      </c>
      <c r="G74" s="13" t="s">
        <v>252</v>
      </c>
      <c r="I74" s="34">
        <f>D74</f>
        <v>1</v>
      </c>
      <c r="J74" s="35"/>
      <c r="K74" s="34">
        <f t="shared" ref="K74:K79" si="5">I74+J74</f>
        <v>1</v>
      </c>
      <c r="L74" s="36">
        <f>K74*E74</f>
        <v>49000</v>
      </c>
    </row>
    <row r="75" spans="1:12" ht="24" x14ac:dyDescent="0.2">
      <c r="A75" s="12" t="s">
        <v>49</v>
      </c>
      <c r="B75" s="108" t="s">
        <v>216</v>
      </c>
      <c r="C75" s="82" t="s">
        <v>236</v>
      </c>
      <c r="D75" s="12">
        <v>16</v>
      </c>
      <c r="E75" s="30"/>
      <c r="F75" s="10">
        <f t="shared" si="4"/>
        <v>0</v>
      </c>
      <c r="G75" s="13" t="s">
        <v>253</v>
      </c>
      <c r="I75" s="34">
        <f>D75</f>
        <v>16</v>
      </c>
      <c r="J75" s="35"/>
      <c r="K75" s="34">
        <f t="shared" si="5"/>
        <v>16</v>
      </c>
      <c r="L75" s="36">
        <f>K75*E75</f>
        <v>0</v>
      </c>
    </row>
    <row r="76" spans="1:12" x14ac:dyDescent="0.2">
      <c r="A76" s="12" t="s">
        <v>50</v>
      </c>
      <c r="B76" s="108" t="s">
        <v>216</v>
      </c>
      <c r="C76" s="5" t="s">
        <v>178</v>
      </c>
      <c r="D76" s="12">
        <v>1</v>
      </c>
      <c r="E76" s="107">
        <v>25000</v>
      </c>
      <c r="F76" s="10">
        <f t="shared" si="4"/>
        <v>25000</v>
      </c>
      <c r="G76" s="13" t="s">
        <v>254</v>
      </c>
      <c r="I76" s="34">
        <f>D76</f>
        <v>1</v>
      </c>
      <c r="J76" s="35"/>
      <c r="K76" s="34">
        <f t="shared" si="5"/>
        <v>1</v>
      </c>
      <c r="L76" s="36">
        <f>K76*E76</f>
        <v>25000</v>
      </c>
    </row>
    <row r="77" spans="1:12" hidden="1" x14ac:dyDescent="0.2">
      <c r="A77" s="49" t="s">
        <v>231</v>
      </c>
      <c r="B77" s="108" t="s">
        <v>216</v>
      </c>
      <c r="C77" s="5" t="s">
        <v>178</v>
      </c>
      <c r="D77" s="9"/>
      <c r="E77" s="30"/>
      <c r="F77" s="10">
        <f t="shared" si="4"/>
        <v>0</v>
      </c>
      <c r="G77" s="13" t="s">
        <v>216</v>
      </c>
      <c r="I77" s="34">
        <f>D77</f>
        <v>0</v>
      </c>
      <c r="J77" s="35"/>
      <c r="K77" s="34">
        <f t="shared" si="5"/>
        <v>0</v>
      </c>
      <c r="L77" s="36">
        <f>K77*E77</f>
        <v>0</v>
      </c>
    </row>
    <row r="78" spans="1:12" ht="24" x14ac:dyDescent="0.2">
      <c r="A78" s="108" t="s">
        <v>187</v>
      </c>
      <c r="B78" s="108" t="s">
        <v>255</v>
      </c>
      <c r="C78" s="108" t="s">
        <v>178</v>
      </c>
      <c r="D78" s="12">
        <v>1</v>
      </c>
      <c r="E78" s="107">
        <v>10000</v>
      </c>
      <c r="F78" s="10">
        <f t="shared" si="4"/>
        <v>10000</v>
      </c>
      <c r="G78" s="13" t="s">
        <v>256</v>
      </c>
      <c r="I78" s="34">
        <f>D78</f>
        <v>1</v>
      </c>
      <c r="J78" s="35"/>
      <c r="K78" s="34">
        <f t="shared" si="5"/>
        <v>1</v>
      </c>
      <c r="L78" s="36">
        <f>K78*E78</f>
        <v>10000</v>
      </c>
    </row>
    <row r="79" spans="1:12" ht="36" x14ac:dyDescent="0.2">
      <c r="A79" s="108" t="s">
        <v>272</v>
      </c>
      <c r="B79" s="45"/>
      <c r="C79" s="78" t="s">
        <v>221</v>
      </c>
      <c r="D79" s="12">
        <v>1</v>
      </c>
      <c r="E79" s="107">
        <v>15000</v>
      </c>
      <c r="F79" s="10">
        <f t="shared" si="4"/>
        <v>15000</v>
      </c>
      <c r="G79" s="13" t="s">
        <v>216</v>
      </c>
      <c r="I79" s="34">
        <f>D79</f>
        <v>1</v>
      </c>
      <c r="J79" s="35"/>
      <c r="K79" s="34">
        <f t="shared" si="5"/>
        <v>1</v>
      </c>
      <c r="L79" s="36">
        <f>K79*E79</f>
        <v>15000</v>
      </c>
    </row>
    <row r="80" spans="1:12" s="1" customFormat="1" ht="5.25" x14ac:dyDescent="0.2"/>
    <row r="81" spans="1:12" x14ac:dyDescent="0.2">
      <c r="A81" s="4" t="s">
        <v>51</v>
      </c>
      <c r="B81" s="4"/>
      <c r="C81" s="4"/>
      <c r="D81" s="4"/>
      <c r="E81" s="4"/>
      <c r="F81" s="11">
        <f>SUM(F74:F80)</f>
        <v>99000</v>
      </c>
      <c r="G81" s="4"/>
      <c r="I81" s="4" t="s">
        <v>10</v>
      </c>
      <c r="J81" s="4"/>
      <c r="K81" s="4"/>
      <c r="L81" s="11">
        <f>SUM(L74:L80)</f>
        <v>99000</v>
      </c>
    </row>
    <row r="82" spans="1:12" s="23" customFormat="1" ht="9" thickBot="1" x14ac:dyDescent="0.25"/>
    <row r="83" spans="1:12" ht="13.5" thickTop="1" thickBot="1" x14ac:dyDescent="0.25">
      <c r="A83" s="31" t="s">
        <v>52</v>
      </c>
      <c r="B83" s="31"/>
      <c r="C83" s="31"/>
      <c r="D83" s="31"/>
      <c r="E83" s="31"/>
      <c r="F83" s="31"/>
      <c r="G83" s="31"/>
      <c r="I83" s="31" t="s">
        <v>186</v>
      </c>
      <c r="J83" s="31"/>
      <c r="K83" s="31"/>
      <c r="L83" s="31"/>
    </row>
    <row r="84" spans="1:12" s="27" customFormat="1" ht="4.5" customHeight="1" thickTop="1" x14ac:dyDescent="0.2"/>
    <row r="85" spans="1:12" s="27" customFormat="1" ht="6" hidden="1" x14ac:dyDescent="0.2">
      <c r="F85" s="71">
        <f>F81+F69+F53+F44+F18+F34</f>
        <v>101750</v>
      </c>
    </row>
    <row r="86" spans="1:12" s="27" customFormat="1" ht="74.25" customHeight="1" x14ac:dyDescent="0.2">
      <c r="A86" s="79" t="s">
        <v>240</v>
      </c>
      <c r="B86" s="70" t="s">
        <v>203</v>
      </c>
      <c r="C86" s="79" t="str">
        <f>IF(rUST="VAT is payable by a third country", "Please enter third country (acc. to sect. 3.3 of the Terms and Conditions) or 'not applicable' in column G", "")</f>
        <v/>
      </c>
      <c r="D86" s="70">
        <v>0</v>
      </c>
      <c r="E86" s="75"/>
      <c r="F86" s="15">
        <f>D86*F85</f>
        <v>0</v>
      </c>
      <c r="G86" s="87" t="s">
        <v>233</v>
      </c>
    </row>
    <row r="87" spans="1:12" x14ac:dyDescent="0.2">
      <c r="A87" s="4" t="s">
        <v>53</v>
      </c>
      <c r="B87" s="4"/>
      <c r="C87" s="4"/>
      <c r="D87" s="4"/>
      <c r="E87" s="4"/>
      <c r="F87" s="15">
        <f>F85+F86</f>
        <v>101750</v>
      </c>
      <c r="G87" s="4"/>
      <c r="I87" s="4" t="s">
        <v>53</v>
      </c>
      <c r="J87" s="4"/>
      <c r="K87" s="4"/>
      <c r="L87" s="15">
        <f>L81+L69+L53+L44+L18+L34</f>
        <v>101750</v>
      </c>
    </row>
    <row r="88" spans="1:12" hidden="1" x14ac:dyDescent="0.2">
      <c r="A88" s="14" t="s">
        <v>54</v>
      </c>
      <c r="B88" s="14"/>
      <c r="C88" s="14"/>
      <c r="D88" s="76">
        <v>0</v>
      </c>
      <c r="E88" s="14"/>
      <c r="F88" s="16">
        <f>F85*D88</f>
        <v>0</v>
      </c>
      <c r="G88" s="14"/>
      <c r="I88" s="14" t="str">
        <f>"plus value-added tax "&amp;TEXT(B88,"0%")</f>
        <v>plus value-added tax 0%</v>
      </c>
      <c r="J88" s="14"/>
      <c r="K88" s="37"/>
      <c r="L88" s="16">
        <f>B88*L87</f>
        <v>0</v>
      </c>
    </row>
    <row r="89" spans="1:12" hidden="1" x14ac:dyDescent="0.2">
      <c r="A89" s="4" t="s">
        <v>55</v>
      </c>
      <c r="B89" s="4"/>
      <c r="C89" s="4"/>
      <c r="D89" s="4"/>
      <c r="E89" s="4"/>
      <c r="F89" s="15">
        <f>F87+F88</f>
        <v>101750</v>
      </c>
      <c r="G89" s="4"/>
      <c r="I89" s="4" t="s">
        <v>55</v>
      </c>
      <c r="J89" s="4"/>
      <c r="K89" s="4"/>
      <c r="L89" s="15">
        <f>L87+L88</f>
        <v>101750</v>
      </c>
    </row>
    <row r="90" spans="1:12" s="23" customFormat="1" ht="8.25" x14ac:dyDescent="0.2"/>
    <row r="91" spans="1:12" s="23" customFormat="1" ht="9" thickBot="1" x14ac:dyDescent="0.25"/>
    <row r="92" spans="1:12" ht="13.5" thickTop="1" thickBot="1" x14ac:dyDescent="0.25">
      <c r="A92" s="31" t="s">
        <v>56</v>
      </c>
      <c r="B92" s="31"/>
      <c r="C92" s="31"/>
      <c r="D92" s="31"/>
      <c r="E92" s="31"/>
      <c r="F92" s="31"/>
      <c r="G92" s="31"/>
      <c r="I92" s="56" t="s">
        <v>180</v>
      </c>
      <c r="J92" s="31"/>
      <c r="K92" s="31"/>
      <c r="L92" s="31"/>
    </row>
    <row r="93" spans="1:12" s="25" customFormat="1" ht="9.75" thickTop="1" x14ac:dyDescent="0.2"/>
    <row r="94" spans="1:12" x14ac:dyDescent="0.2">
      <c r="A94" s="64" t="s">
        <v>57</v>
      </c>
      <c r="B94" s="65"/>
      <c r="C94" s="65"/>
      <c r="D94" s="65"/>
      <c r="E94" s="65"/>
      <c r="F94" s="65"/>
      <c r="G94" s="65"/>
      <c r="I94" s="95"/>
      <c r="J94" s="95"/>
      <c r="K94" s="95"/>
      <c r="L94" s="95"/>
    </row>
    <row r="95" spans="1:12" ht="31.5" customHeight="1" x14ac:dyDescent="0.2">
      <c r="A95" s="104" t="s">
        <v>58</v>
      </c>
      <c r="B95" s="105"/>
      <c r="C95" s="105"/>
      <c r="D95" s="105"/>
      <c r="E95" s="105"/>
      <c r="F95" s="105"/>
      <c r="G95" s="105"/>
      <c r="I95" s="96" t="s">
        <v>179</v>
      </c>
      <c r="J95" s="97"/>
      <c r="K95" s="97"/>
      <c r="L95" s="97"/>
    </row>
    <row r="96" spans="1:12" ht="45" customHeight="1" x14ac:dyDescent="0.2">
      <c r="A96" s="91" t="s">
        <v>211</v>
      </c>
      <c r="B96" s="92"/>
      <c r="C96" s="92"/>
      <c r="D96" s="92"/>
      <c r="E96" s="92"/>
      <c r="F96" s="92"/>
      <c r="G96" s="92"/>
      <c r="I96" s="97"/>
      <c r="J96" s="97"/>
      <c r="K96" s="97"/>
      <c r="L96" s="97"/>
    </row>
    <row r="97" spans="1:12" ht="79.5" customHeight="1" x14ac:dyDescent="0.2">
      <c r="A97" s="91" t="s">
        <v>222</v>
      </c>
      <c r="B97" s="92"/>
      <c r="C97" s="92"/>
      <c r="D97" s="92"/>
      <c r="E97" s="92"/>
      <c r="F97" s="92"/>
      <c r="G97" s="92"/>
      <c r="I97" s="97"/>
      <c r="J97" s="97"/>
      <c r="K97" s="97"/>
      <c r="L97" s="97"/>
    </row>
    <row r="98" spans="1:12" ht="63" customHeight="1" x14ac:dyDescent="0.2">
      <c r="A98" s="91" t="s">
        <v>223</v>
      </c>
      <c r="B98" s="92"/>
      <c r="C98" s="92"/>
      <c r="D98" s="92"/>
      <c r="E98" s="92"/>
      <c r="F98" s="92"/>
      <c r="G98" s="92"/>
      <c r="I98" s="97"/>
      <c r="J98" s="97"/>
      <c r="K98" s="97"/>
      <c r="L98" s="97"/>
    </row>
    <row r="99" spans="1:12" ht="54" customHeight="1" x14ac:dyDescent="0.2">
      <c r="A99" s="93" t="s">
        <v>238</v>
      </c>
      <c r="B99" s="94"/>
      <c r="C99" s="94"/>
      <c r="D99" s="94"/>
      <c r="E99" s="94"/>
      <c r="F99" s="94"/>
      <c r="G99" s="94"/>
    </row>
    <row r="100" spans="1:12" ht="58.5" customHeight="1" x14ac:dyDescent="0.2">
      <c r="A100" s="93" t="s">
        <v>86</v>
      </c>
      <c r="B100" s="94"/>
      <c r="C100" s="94"/>
      <c r="D100" s="94"/>
      <c r="E100" s="94"/>
      <c r="F100" s="94"/>
      <c r="G100" s="94"/>
    </row>
  </sheetData>
  <sheetProtection algorithmName="SHA-512" hashValue="Jr/cjbzfmISTfYSXHKvaXO61965AL/5I/IkwO6BjXo1oRuNIZd3V1odn8RYN67h2g2cesQQ0Jwagavgj1K4D4Q==" saltValue="cnHJ9d/wJTwWJ8uVXLaEXg==" spinCount="100000" sheet="1" objects="1" scenarios="1" formatCells="0" formatRows="0"/>
  <mergeCells count="22">
    <mergeCell ref="B1:G1"/>
    <mergeCell ref="I94:L94"/>
    <mergeCell ref="I95:L98"/>
    <mergeCell ref="B12:C12"/>
    <mergeCell ref="D5:G5"/>
    <mergeCell ref="D3:E3"/>
    <mergeCell ref="K3:L3"/>
    <mergeCell ref="I5:L5"/>
    <mergeCell ref="K8:L8"/>
    <mergeCell ref="D8:G8"/>
    <mergeCell ref="B13:C13"/>
    <mergeCell ref="B14:C14"/>
    <mergeCell ref="B15:C15"/>
    <mergeCell ref="B16:C16"/>
    <mergeCell ref="A95:G95"/>
    <mergeCell ref="A56:Q56"/>
    <mergeCell ref="A57:Q57"/>
    <mergeCell ref="A96:G96"/>
    <mergeCell ref="A100:G100"/>
    <mergeCell ref="A97:G97"/>
    <mergeCell ref="A98:G98"/>
    <mergeCell ref="A99:G99"/>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78 C61:C67"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7:E57 D88 D86" xr:uid="{5A45D0A1-943F-43B7-81E1-D8DE3DA22226}">
      <formula1>-10000000</formula1>
    </dataValidation>
  </dataValidations>
  <hyperlinks>
    <hyperlink ref="A57"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25" sqref="B25"/>
    </sheetView>
  </sheetViews>
  <sheetFormatPr baseColWidth="10"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06" t="s">
        <v>60</v>
      </c>
      <c r="C2" s="106"/>
      <c r="D2" s="106"/>
      <c r="E2" s="106"/>
      <c r="F2" s="106"/>
      <c r="G2" s="106"/>
    </row>
    <row r="3" spans="2:7" x14ac:dyDescent="0.2">
      <c r="B3" s="6" t="s">
        <v>61</v>
      </c>
    </row>
    <row r="4" spans="2:7" x14ac:dyDescent="0.2">
      <c r="B4" s="6" t="s">
        <v>62</v>
      </c>
    </row>
    <row r="5" spans="2:7" s="1" customFormat="1" ht="5.25" x14ac:dyDescent="0.2"/>
    <row r="6" spans="2:7" x14ac:dyDescent="0.2">
      <c r="B6" t="s">
        <v>63</v>
      </c>
      <c r="C6">
        <f>_xlfn.SINGLE(IF(_xlfn.SINGLE('Price Schedule'!B3)="","",'Price Schedule'!B3))</f>
        <v>0</v>
      </c>
      <c r="E6" t="s">
        <v>64</v>
      </c>
      <c r="F6" s="19">
        <f>'Price Schedule'!D3</f>
        <v>0</v>
      </c>
    </row>
    <row r="7" spans="2:7" s="1" customFormat="1" ht="5.25" x14ac:dyDescent="0.2">
      <c r="C7" s="17"/>
      <c r="F7" s="18"/>
    </row>
    <row r="8" spans="2:7" ht="36" x14ac:dyDescent="0.2">
      <c r="B8" t="s">
        <v>65</v>
      </c>
      <c r="C8" t="str">
        <f>_xlfn.SINGLE(IF(_xlfn.SINGLE('Price Schedule'!B5)="","",'Price Schedule'!B5))</f>
        <v xml:space="preserve">G-018071-001 </v>
      </c>
      <c r="E8" s="48" t="s">
        <v>81</v>
      </c>
      <c r="F8" s="3" t="str">
        <f>IF(VENr="","",VENr)</f>
        <v/>
      </c>
    </row>
    <row r="9" spans="2:7" s="1" customFormat="1" ht="5.25" x14ac:dyDescent="0.2">
      <c r="C9" s="17"/>
      <c r="F9" s="17"/>
    </row>
    <row r="10" spans="2:7" x14ac:dyDescent="0.2">
      <c r="B10" s="2" t="s">
        <v>66</v>
      </c>
      <c r="C10" s="2" t="s">
        <v>67</v>
      </c>
      <c r="D10" s="2" t="s">
        <v>68</v>
      </c>
      <c r="E10" s="2" t="s">
        <v>69</v>
      </c>
      <c r="F10" s="2" t="s">
        <v>70</v>
      </c>
      <c r="G10" s="2" t="s">
        <v>71</v>
      </c>
    </row>
    <row r="11" spans="2:7" x14ac:dyDescent="0.2">
      <c r="B11" s="57" t="s">
        <v>224</v>
      </c>
      <c r="C11" s="13"/>
      <c r="D11" s="13"/>
      <c r="E11" s="26"/>
      <c r="F11" s="13"/>
      <c r="G11" s="13"/>
    </row>
    <row r="12" spans="2:7" x14ac:dyDescent="0.2">
      <c r="B12" s="13" t="s">
        <v>17</v>
      </c>
      <c r="C12" s="13"/>
      <c r="D12" s="13"/>
      <c r="E12" s="26"/>
      <c r="F12" s="13"/>
      <c r="G12" s="13"/>
    </row>
    <row r="13" spans="2:7" x14ac:dyDescent="0.2">
      <c r="B13" s="13" t="s">
        <v>18</v>
      </c>
      <c r="C13" s="13"/>
      <c r="D13" s="13"/>
      <c r="E13" s="26"/>
      <c r="F13" s="13"/>
      <c r="G13" s="13"/>
    </row>
    <row r="14" spans="2:7" x14ac:dyDescent="0.2">
      <c r="B14" s="13" t="s">
        <v>72</v>
      </c>
      <c r="C14" s="13"/>
      <c r="D14" s="13"/>
      <c r="E14" s="26"/>
      <c r="F14" s="13"/>
      <c r="G14" s="13"/>
    </row>
    <row r="15" spans="2:7" x14ac:dyDescent="0.2">
      <c r="B15" s="13" t="s">
        <v>73</v>
      </c>
      <c r="C15" s="13"/>
      <c r="D15" s="13"/>
      <c r="E15" s="26"/>
      <c r="F15" s="13"/>
      <c r="G15" s="13"/>
    </row>
    <row r="16" spans="2:7" x14ac:dyDescent="0.2">
      <c r="B16" s="13" t="s">
        <v>74</v>
      </c>
      <c r="C16" s="13"/>
      <c r="D16" s="13"/>
      <c r="E16" s="26"/>
      <c r="F16" s="13"/>
      <c r="G16" s="13"/>
    </row>
    <row r="17" spans="2:7" x14ac:dyDescent="0.2">
      <c r="B17" s="57" t="s">
        <v>225</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51" t="s">
        <v>103</v>
      </c>
      <c r="D1" s="44" t="s">
        <v>80</v>
      </c>
    </row>
    <row r="2" spans="1:15" ht="23.25" x14ac:dyDescent="0.2">
      <c r="D2" s="83" t="s">
        <v>234</v>
      </c>
    </row>
    <row r="3" spans="1:15" x14ac:dyDescent="0.2">
      <c r="B3" t="s">
        <v>84</v>
      </c>
      <c r="E3" t="s">
        <v>83</v>
      </c>
      <c r="G3" t="s">
        <v>75</v>
      </c>
      <c r="I3" s="72" t="s">
        <v>214</v>
      </c>
    </row>
    <row r="4" spans="1:15" x14ac:dyDescent="0.2">
      <c r="B4" t="s">
        <v>76</v>
      </c>
      <c r="E4">
        <v>1</v>
      </c>
      <c r="G4" s="42" t="s">
        <v>77</v>
      </c>
      <c r="I4" s="73" t="s">
        <v>203</v>
      </c>
    </row>
    <row r="5" spans="1:15" x14ac:dyDescent="0.2">
      <c r="B5" s="80" t="s">
        <v>236</v>
      </c>
      <c r="E5">
        <v>2</v>
      </c>
      <c r="G5" s="43" t="s">
        <v>78</v>
      </c>
      <c r="I5" s="80" t="s">
        <v>215</v>
      </c>
    </row>
    <row r="6" spans="1:15" x14ac:dyDescent="0.2">
      <c r="B6" s="80" t="s">
        <v>218</v>
      </c>
      <c r="E6">
        <v>3</v>
      </c>
      <c r="I6" s="80" t="s">
        <v>232</v>
      </c>
    </row>
    <row r="7" spans="1:15" x14ac:dyDescent="0.2">
      <c r="B7" s="80" t="s">
        <v>237</v>
      </c>
      <c r="E7">
        <v>4</v>
      </c>
      <c r="I7" s="74"/>
    </row>
    <row r="8" spans="1:15" x14ac:dyDescent="0.2">
      <c r="B8" t="s">
        <v>178</v>
      </c>
      <c r="E8">
        <v>5</v>
      </c>
    </row>
    <row r="9" spans="1:15" x14ac:dyDescent="0.2">
      <c r="B9" t="s">
        <v>79</v>
      </c>
    </row>
    <row r="10" spans="1:15" ht="12.75" thickBot="1" x14ac:dyDescent="0.25">
      <c r="B10" t="s">
        <v>90</v>
      </c>
    </row>
    <row r="11" spans="1:15" ht="13.5" thickTop="1" thickBot="1" x14ac:dyDescent="0.25">
      <c r="B11" s="31" t="s">
        <v>171</v>
      </c>
      <c r="F11" s="31" t="s">
        <v>91</v>
      </c>
    </row>
    <row r="12" spans="1:15" ht="12.75" thickTop="1" x14ac:dyDescent="0.2"/>
    <row r="13" spans="1:15" x14ac:dyDescent="0.2">
      <c r="B13" s="50" t="s">
        <v>82</v>
      </c>
      <c r="C13" t="s">
        <v>92</v>
      </c>
      <c r="D13" t="s">
        <v>170</v>
      </c>
      <c r="F13" t="s">
        <v>93</v>
      </c>
      <c r="G13" t="s">
        <v>94</v>
      </c>
      <c r="H13" t="s">
        <v>95</v>
      </c>
      <c r="I13" t="s">
        <v>96</v>
      </c>
      <c r="J13" t="s">
        <v>97</v>
      </c>
      <c r="K13" t="s">
        <v>98</v>
      </c>
      <c r="L13" t="s">
        <v>99</v>
      </c>
      <c r="M13" t="s">
        <v>100</v>
      </c>
      <c r="N13" t="s">
        <v>101</v>
      </c>
      <c r="O13" t="s">
        <v>167</v>
      </c>
    </row>
    <row r="14" spans="1:15" x14ac:dyDescent="0.2">
      <c r="B14" t="str">
        <f>IF(Tabelle4[[#This Row],[Nr]]=0,"Please select",TEXT(Tabelle4[[#This Row],[Nr]],"00")&amp;" "&amp;Tabelle4[[#This Row],[Expertise cluster Input]])</f>
        <v>Please select</v>
      </c>
      <c r="F14" s="33"/>
      <c r="G14" s="33"/>
      <c r="H14" s="33"/>
      <c r="I14" s="33"/>
      <c r="J14" s="33"/>
      <c r="K14" s="33"/>
      <c r="L14" s="33"/>
      <c r="M14" s="33"/>
      <c r="N14" s="33"/>
      <c r="O14" s="33"/>
    </row>
    <row r="15" spans="1:15" ht="24" x14ac:dyDescent="0.2">
      <c r="B15" t="str">
        <f>IF(Tabelle4[[#This Row],[Nr]]=0,"Please select",TEXT(Tabelle4[[#This Row],[Nr]],"00")&amp;" "&amp;Tabelle4[[#This Row],[Expertise cluster Input]])</f>
        <v>01 Organisational and management consulting</v>
      </c>
      <c r="C15">
        <v>1</v>
      </c>
      <c r="D15" t="s">
        <v>104</v>
      </c>
      <c r="F15" s="33" t="s">
        <v>123</v>
      </c>
      <c r="G15" s="33" t="s">
        <v>124</v>
      </c>
      <c r="H15" s="33" t="s">
        <v>125</v>
      </c>
      <c r="I15" s="33"/>
      <c r="J15" s="33"/>
      <c r="K15" s="33"/>
      <c r="L15" s="33"/>
      <c r="M15" s="33"/>
      <c r="N15" s="33"/>
      <c r="O15" s="33"/>
    </row>
    <row r="16" spans="1:15" ht="24" x14ac:dyDescent="0.2">
      <c r="B16" t="str">
        <f>IF(Tabelle4[[#This Row],[Nr]]=0,"Please select",TEXT(Tabelle4[[#This Row],[Nr]],"00")&amp;" "&amp;Tabelle4[[#This Row],[Expertise cluster Input]])</f>
        <v>02 Personnel selection, management and training</v>
      </c>
      <c r="C16">
        <v>2</v>
      </c>
      <c r="D16" t="s">
        <v>105</v>
      </c>
      <c r="F16" s="33" t="s">
        <v>126</v>
      </c>
      <c r="G16" s="33" t="s">
        <v>197</v>
      </c>
      <c r="H16" s="33" t="s">
        <v>127</v>
      </c>
      <c r="I16" s="33" t="s">
        <v>128</v>
      </c>
      <c r="J16" s="33" t="s">
        <v>129</v>
      </c>
      <c r="K16" s="33" t="s">
        <v>130</v>
      </c>
      <c r="L16" s="33" t="s">
        <v>131</v>
      </c>
      <c r="M16" s="33"/>
      <c r="N16" s="33"/>
      <c r="O16" s="33"/>
    </row>
    <row r="17" spans="2:15" ht="36" x14ac:dyDescent="0.2">
      <c r="B17" t="str">
        <f>IF(Tabelle4[[#This Row],[Nr]]=0,"Please select",TEXT(Tabelle4[[#This Row],[Nr]],"00")&amp;" "&amp;Tabelle4[[#This Row],[Expertise cluster Input]])</f>
        <v>03 Rural development, agriculture, fishing and food</v>
      </c>
      <c r="C17">
        <v>3</v>
      </c>
      <c r="D17" t="s">
        <v>106</v>
      </c>
      <c r="F17" s="33" t="s">
        <v>132</v>
      </c>
      <c r="G17" s="33" t="s">
        <v>133</v>
      </c>
      <c r="H17" s="33" t="s">
        <v>134</v>
      </c>
      <c r="I17" s="33"/>
      <c r="J17" s="33"/>
      <c r="K17" s="33"/>
      <c r="L17" s="33"/>
      <c r="M17" s="33"/>
      <c r="N17" s="33"/>
      <c r="O17" s="33"/>
    </row>
    <row r="18" spans="2:15" ht="36" x14ac:dyDescent="0.2">
      <c r="B18" t="str">
        <f>IF(Tabelle4[[#This Row],[Nr]]=0,"Please select",TEXT(Tabelle4[[#This Row],[Nr]],"00")&amp;" "&amp;Tabelle4[[#This Row],[Expertise cluster Input]])</f>
        <v>04 Natural resources, biodiversity, oceans/coasts</v>
      </c>
      <c r="C18">
        <v>4</v>
      </c>
      <c r="D18" t="s">
        <v>107</v>
      </c>
      <c r="F18" s="33" t="s">
        <v>132</v>
      </c>
      <c r="G18" s="33" t="s">
        <v>133</v>
      </c>
      <c r="H18" s="33" t="s">
        <v>135</v>
      </c>
      <c r="I18" s="33"/>
      <c r="J18" s="33"/>
      <c r="K18" s="33"/>
      <c r="L18" s="33"/>
      <c r="M18" s="33"/>
      <c r="N18" s="33"/>
      <c r="O18" s="33"/>
    </row>
    <row r="19" spans="2:15" ht="48" x14ac:dyDescent="0.2">
      <c r="B19" t="str">
        <f>IF(Tabelle4[[#This Row],[Nr]]=0,"Please select",TEXT(Tabelle4[[#This Row],[Nr]],"00")&amp;" "&amp;Tabelle4[[#This Row],[Expertise cluster Input]])</f>
        <v>05 Energy and transport and climate change</v>
      </c>
      <c r="C19">
        <v>5</v>
      </c>
      <c r="D19" t="s">
        <v>108</v>
      </c>
      <c r="F19" s="33" t="s">
        <v>136</v>
      </c>
      <c r="G19" s="33" t="s">
        <v>133</v>
      </c>
      <c r="H19" s="33"/>
      <c r="I19" s="33"/>
      <c r="J19" s="33"/>
      <c r="K19" s="33"/>
      <c r="L19" s="33"/>
      <c r="M19" s="33"/>
      <c r="N19" s="33"/>
      <c r="O19" s="33"/>
    </row>
    <row r="20" spans="2:15" x14ac:dyDescent="0.2">
      <c r="B20" t="str">
        <f>IF(Tabelle4[[#This Row],[Nr]]=0,"Please select",TEXT(Tabelle4[[#This Row],[Nr]],"00")&amp;" "&amp;Tabelle4[[#This Row],[Expertise cluster Input]])</f>
        <v>06 Communication, multimedia and social media</v>
      </c>
      <c r="C20">
        <v>6</v>
      </c>
      <c r="D20" t="s">
        <v>109</v>
      </c>
      <c r="F20" s="33" t="s">
        <v>137</v>
      </c>
      <c r="G20" s="33" t="s">
        <v>138</v>
      </c>
      <c r="H20" s="33" t="s">
        <v>188</v>
      </c>
      <c r="I20" s="33" t="s">
        <v>139</v>
      </c>
      <c r="J20" s="33" t="s">
        <v>189</v>
      </c>
      <c r="K20" s="33" t="s">
        <v>190</v>
      </c>
      <c r="L20" s="33" t="s">
        <v>195</v>
      </c>
      <c r="M20" s="33"/>
      <c r="N20" s="33"/>
      <c r="O20" s="33"/>
    </row>
    <row r="21" spans="2:15" ht="48" x14ac:dyDescent="0.2">
      <c r="B21" t="str">
        <f>IF(Tabelle4[[#This Row],[Nr]]=0,"Please select",TEXT(Tabelle4[[#This Row],[Nr]],"00")&amp;" "&amp;Tabelle4[[#This Row],[Expertise cluster Input]])</f>
        <v>07 Private sector development and economic policy</v>
      </c>
      <c r="C21">
        <v>7</v>
      </c>
      <c r="D21" t="s">
        <v>110</v>
      </c>
      <c r="F21" s="33" t="s">
        <v>140</v>
      </c>
      <c r="G21" s="33" t="s">
        <v>141</v>
      </c>
      <c r="H21" s="33"/>
      <c r="I21" s="33"/>
      <c r="J21" s="33"/>
      <c r="K21" s="33"/>
      <c r="L21" s="33"/>
      <c r="M21" s="33"/>
      <c r="N21" s="33"/>
      <c r="O21" s="33"/>
    </row>
    <row r="22" spans="2:15" ht="36" x14ac:dyDescent="0.2">
      <c r="B22" t="str">
        <f>IF(Tabelle4[[#This Row],[Nr]]=0,"Please select",TEXT(Tabelle4[[#This Row],[Nr]],"00")&amp;" "&amp;Tabelle4[[#This Row],[Expertise cluster Input]])</f>
        <v>08 Crises, conflicts, disasters, displacement and migration</v>
      </c>
      <c r="C22">
        <v>8</v>
      </c>
      <c r="D22" t="s">
        <v>111</v>
      </c>
      <c r="F22" s="33" t="s">
        <v>132</v>
      </c>
      <c r="G22" s="33" t="s">
        <v>133</v>
      </c>
      <c r="H22" s="33"/>
      <c r="I22" s="33"/>
      <c r="J22" s="33"/>
      <c r="K22" s="33"/>
      <c r="L22" s="33"/>
      <c r="M22" s="33"/>
      <c r="N22" s="33"/>
      <c r="O22" s="33"/>
    </row>
    <row r="23" spans="2:15" ht="24" x14ac:dyDescent="0.2">
      <c r="B23" t="str">
        <f>IF(Tabelle4[[#This Row],[Nr]]=0,"Please select",TEXT(Tabelle4[[#This Row],[Nr]],"00")&amp;" "&amp;Tabelle4[[#This Row],[Expertise cluster Input]])</f>
        <v>09 Digitalisation</v>
      </c>
      <c r="C23">
        <v>9</v>
      </c>
      <c r="D23" t="s">
        <v>112</v>
      </c>
      <c r="F23" s="33" t="s">
        <v>123</v>
      </c>
      <c r="G23" s="33" t="s">
        <v>142</v>
      </c>
      <c r="H23" s="33" t="s">
        <v>143</v>
      </c>
      <c r="I23" s="33" t="s">
        <v>144</v>
      </c>
      <c r="J23" s="33" t="s">
        <v>145</v>
      </c>
      <c r="K23" s="33"/>
      <c r="L23" s="33"/>
      <c r="M23" s="33"/>
      <c r="N23" s="33"/>
      <c r="O23" s="33"/>
    </row>
    <row r="24" spans="2:15" ht="24" x14ac:dyDescent="0.2">
      <c r="B24" t="str">
        <f>IF(Tabelle4[[#This Row],[Nr]]=0,"Please select",TEXT(Tabelle4[[#This Row],[Nr]],"00")&amp;" "&amp;Tabelle4[[#This Row],[Expertise cluster Input]])</f>
        <v>10 IT implementation and operation</v>
      </c>
      <c r="C24">
        <v>10</v>
      </c>
      <c r="D24" t="s">
        <v>113</v>
      </c>
      <c r="F24" s="33" t="s">
        <v>146</v>
      </c>
      <c r="G24" s="33" t="s">
        <v>147</v>
      </c>
      <c r="H24" s="33"/>
      <c r="I24" s="33"/>
      <c r="J24" s="33"/>
      <c r="K24" s="33"/>
      <c r="L24" s="33"/>
      <c r="M24" s="33"/>
      <c r="N24" s="33"/>
      <c r="O24" s="33"/>
    </row>
    <row r="25" spans="2:15" ht="36" x14ac:dyDescent="0.2">
      <c r="B25" t="str">
        <f>IF(Tabelle4[[#This Row],[Nr]]=0,"Please select",TEXT(Tabelle4[[#This Row],[Nr]],"00")&amp;" "&amp;Tabelle4[[#This Row],[Expertise cluster Input]])</f>
        <v>11 Vocational education and youth</v>
      </c>
      <c r="C25">
        <v>11</v>
      </c>
      <c r="D25" t="s">
        <v>114</v>
      </c>
      <c r="F25" s="33" t="s">
        <v>132</v>
      </c>
      <c r="G25" s="33" t="s">
        <v>133</v>
      </c>
      <c r="H25" s="33" t="s">
        <v>148</v>
      </c>
      <c r="I25" s="33"/>
      <c r="J25" s="33"/>
      <c r="K25" s="33"/>
      <c r="L25" s="33"/>
      <c r="M25" s="33"/>
      <c r="N25" s="33"/>
      <c r="O25" s="33"/>
    </row>
    <row r="26" spans="2:15" ht="24" x14ac:dyDescent="0.2">
      <c r="B26" t="str">
        <f>IF(Tabelle4[[#This Row],[Nr]]=0,"Please select",TEXT(Tabelle4[[#This Row],[Nr]],"00")&amp;" "&amp;Tabelle4[[#This Row],[Expertise cluster Input]])</f>
        <v>12 Financial systems and insurance</v>
      </c>
      <c r="C26">
        <v>12</v>
      </c>
      <c r="D26" t="s">
        <v>115</v>
      </c>
      <c r="F26" s="33" t="s">
        <v>149</v>
      </c>
      <c r="G26" s="33" t="s">
        <v>150</v>
      </c>
      <c r="H26" s="33"/>
      <c r="I26" s="33"/>
      <c r="J26" s="33"/>
      <c r="K26" s="33"/>
      <c r="L26" s="33"/>
      <c r="M26" s="33"/>
      <c r="N26" s="33"/>
      <c r="O26" s="33"/>
    </row>
    <row r="27" spans="2:15" ht="36" x14ac:dyDescent="0.2">
      <c r="B27" t="str">
        <f>IF(Tabelle4[[#This Row],[Nr]]=0,"Please select",TEXT(Tabelle4[[#This Row],[Nr]],"00")&amp;" "&amp;Tabelle4[[#This Row],[Expertise cluster Input]])</f>
        <v>13 Social protection and health</v>
      </c>
      <c r="C27">
        <v>13</v>
      </c>
      <c r="D27" t="s">
        <v>116</v>
      </c>
      <c r="F27" s="33" t="s">
        <v>132</v>
      </c>
      <c r="G27" s="33" t="s">
        <v>133</v>
      </c>
      <c r="H27" s="33" t="s">
        <v>151</v>
      </c>
      <c r="I27" s="33"/>
      <c r="J27" s="33"/>
      <c r="K27" s="33"/>
      <c r="L27" s="33"/>
      <c r="M27" s="33"/>
      <c r="N27" s="33"/>
      <c r="O27" s="33"/>
    </row>
    <row r="28" spans="2:15" ht="36" x14ac:dyDescent="0.2">
      <c r="B28" t="str">
        <f>IF(Tabelle4[[#This Row],[Nr]]=0,"Please select",TEXT(Tabelle4[[#This Row],[Nr]],"00")&amp;" "&amp;Tabelle4[[#This Row],[Expertise cluster Input]])</f>
        <v>14 Democracy, decentralisation, urban development</v>
      </c>
      <c r="C28">
        <v>14</v>
      </c>
      <c r="D28" t="s">
        <v>117</v>
      </c>
      <c r="F28" s="33" t="s">
        <v>152</v>
      </c>
      <c r="G28" s="33" t="s">
        <v>153</v>
      </c>
      <c r="H28" s="33"/>
      <c r="I28" s="33"/>
      <c r="J28" s="33"/>
      <c r="K28" s="33"/>
      <c r="L28" s="33"/>
      <c r="M28" s="33"/>
      <c r="N28" s="33"/>
      <c r="O28" s="33"/>
    </row>
    <row r="29" spans="2:15" ht="36" x14ac:dyDescent="0.2">
      <c r="B29" t="str">
        <f>IF(Tabelle4[[#This Row],[Nr]]=0,"Please select",TEXT(Tabelle4[[#This Row],[Nr]],"00")&amp;" "&amp;Tabelle4[[#This Row],[Expertise cluster Input]])</f>
        <v>15 Public finance and administration, anti-corruption, integrity</v>
      </c>
      <c r="C29">
        <v>15</v>
      </c>
      <c r="D29" t="s">
        <v>118</v>
      </c>
      <c r="F29" s="33" t="s">
        <v>132</v>
      </c>
      <c r="G29" s="33" t="s">
        <v>154</v>
      </c>
      <c r="H29" s="33"/>
      <c r="I29" s="33"/>
      <c r="J29" s="33"/>
      <c r="K29" s="33"/>
      <c r="L29" s="33"/>
      <c r="M29" s="33"/>
      <c r="N29" s="33"/>
      <c r="O29" s="33"/>
    </row>
    <row r="30" spans="2:15" ht="24" x14ac:dyDescent="0.2">
      <c r="B30" t="str">
        <f>IF(Tabelle4[[#This Row],[Nr]]=0,"Please select",TEXT(Tabelle4[[#This Row],[Nr]],"00")&amp;" "&amp;Tabelle4[[#This Row],[Expertise cluster Input]])</f>
        <v>16 Rule of law, human rights &amp; gender, security</v>
      </c>
      <c r="C30">
        <v>16</v>
      </c>
      <c r="D30" t="s">
        <v>119</v>
      </c>
      <c r="F30" s="33" t="s">
        <v>154</v>
      </c>
      <c r="G30" s="33"/>
      <c r="H30" s="33"/>
      <c r="I30" s="33"/>
      <c r="J30" s="33"/>
      <c r="K30" s="33"/>
      <c r="L30" s="33"/>
      <c r="M30" s="33"/>
      <c r="N30" s="33"/>
      <c r="O30" s="33"/>
    </row>
    <row r="31" spans="2:15" ht="36" x14ac:dyDescent="0.2">
      <c r="B31" t="str">
        <f>IF(Tabelle4[[#This Row],[Nr]]=0,"Please select",TEXT(Tabelle4[[#This Row],[Nr]],"00")&amp;" "&amp;Tabelle4[[#This Row],[Expertise cluster Input]])</f>
        <v>17 Environmental management, water, waste, resource efficiency</v>
      </c>
      <c r="C31">
        <v>17</v>
      </c>
      <c r="D31" t="s">
        <v>120</v>
      </c>
      <c r="F31" s="33" t="s">
        <v>132</v>
      </c>
      <c r="G31" s="33" t="s">
        <v>154</v>
      </c>
      <c r="H31" s="33"/>
      <c r="I31" s="33"/>
      <c r="J31" s="33"/>
      <c r="K31" s="33"/>
      <c r="L31" s="33"/>
      <c r="M31" s="33"/>
      <c r="N31" s="33"/>
      <c r="O31" s="33"/>
    </row>
    <row r="32" spans="2:15" ht="24" x14ac:dyDescent="0.2">
      <c r="B32" t="str">
        <f>IF(Tabelle4[[#This Row],[Nr]]=0,"Please select",TEXT(Tabelle4[[#This Row],[Nr]],"00")&amp;" "&amp;Tabelle4[[#This Row],[Expertise cluster Input]])</f>
        <v>18 Legal consulting</v>
      </c>
      <c r="C32">
        <v>18</v>
      </c>
      <c r="D32" t="s">
        <v>199</v>
      </c>
      <c r="F32" s="33" t="s">
        <v>201</v>
      </c>
      <c r="G32" s="33" t="s">
        <v>155</v>
      </c>
      <c r="H32" s="63" t="s">
        <v>202</v>
      </c>
      <c r="I32" s="63" t="s">
        <v>202</v>
      </c>
      <c r="J32" s="63" t="s">
        <v>202</v>
      </c>
      <c r="K32" s="63" t="s">
        <v>202</v>
      </c>
      <c r="L32" s="33"/>
      <c r="M32" s="33"/>
      <c r="N32" s="33"/>
      <c r="O32" s="33"/>
    </row>
    <row r="33" spans="2:15" ht="24" x14ac:dyDescent="0.2">
      <c r="B33" t="str">
        <f>IF(Tabelle4[[#This Row],[Nr]]=0,"Please select",TEXT(Tabelle4[[#This Row],[Nr]],"00")&amp;" "&amp;Tabelle4[[#This Row],[Expertise cluster Input]])</f>
        <v>19 Planning and architectural services</v>
      </c>
      <c r="C33">
        <v>19</v>
      </c>
      <c r="D33" t="s">
        <v>121</v>
      </c>
      <c r="F33" s="33" t="s">
        <v>204</v>
      </c>
      <c r="G33" s="33" t="s">
        <v>205</v>
      </c>
      <c r="H33" s="33" t="s">
        <v>206</v>
      </c>
      <c r="I33" s="33" t="s">
        <v>207</v>
      </c>
      <c r="J33" s="33" t="s">
        <v>208</v>
      </c>
      <c r="K33" s="33"/>
      <c r="L33" s="33"/>
      <c r="M33" s="33"/>
      <c r="N33" s="33"/>
      <c r="O33" s="33"/>
    </row>
    <row r="34" spans="2:15" ht="24" x14ac:dyDescent="0.2">
      <c r="B34" t="str">
        <f>IF(Tabelle4[[#This Row],[Nr]]=0,"Please select",TEXT(Tabelle4[[#This Row],[Nr]],"00")&amp;" "&amp;Tabelle4[[#This Row],[Expertise cluster Input]])</f>
        <v>20 Translation and interpreting services</v>
      </c>
      <c r="C34">
        <v>20</v>
      </c>
      <c r="D34" t="s">
        <v>122</v>
      </c>
      <c r="F34" s="33" t="s">
        <v>160</v>
      </c>
      <c r="G34" s="33" t="s">
        <v>161</v>
      </c>
      <c r="H34" s="33" t="s">
        <v>162</v>
      </c>
      <c r="I34" s="33" t="s">
        <v>163</v>
      </c>
      <c r="J34" s="33" t="s">
        <v>164</v>
      </c>
      <c r="K34" s="33"/>
      <c r="L34" s="33" t="s">
        <v>165</v>
      </c>
      <c r="M34" s="33" t="s">
        <v>166</v>
      </c>
      <c r="N34" s="33" t="s">
        <v>198</v>
      </c>
      <c r="O34" s="33"/>
    </row>
    <row r="35" spans="2:15" x14ac:dyDescent="0.2">
      <c r="B35" t="str">
        <f>IF(Tabelle4[[#This Row],[Nr]]=0,"Please select",TEXT(Tabelle4[[#This Row],[Nr]],"00")&amp;" "&amp;Tabelle4[[#This Row],[Expertise cluster Input]])</f>
        <v>21 Monitoring and evaluation</v>
      </c>
      <c r="C35">
        <v>21</v>
      </c>
      <c r="D35" t="s">
        <v>196</v>
      </c>
      <c r="F35" s="33" t="s">
        <v>191</v>
      </c>
      <c r="G35" s="33" t="s">
        <v>192</v>
      </c>
      <c r="H35" s="33"/>
      <c r="I35" s="33"/>
      <c r="J35" s="33"/>
      <c r="K35" s="33"/>
      <c r="L35" s="33"/>
      <c r="M35" s="33"/>
      <c r="N35" s="33"/>
      <c r="O35" s="33"/>
    </row>
    <row r="36" spans="2:15" s="58" customFormat="1" ht="14.25" x14ac:dyDescent="0.2">
      <c r="B36" t="str">
        <f>IF(Tabelle4[[#This Row],[Nr]]=0,"Please select",TEXT(Tabelle4[[#This Row],[Nr]],"00")&amp;" "&amp;Tabelle4[[#This Row],[Expertise cluster Input]])</f>
        <v>22 Event management</v>
      </c>
      <c r="C36" s="58">
        <v>22</v>
      </c>
      <c r="D36" s="60" t="s">
        <v>194</v>
      </c>
      <c r="F36" s="60" t="s">
        <v>193</v>
      </c>
      <c r="G36" s="59"/>
      <c r="H36" s="59"/>
      <c r="I36" s="59"/>
      <c r="J36" s="59"/>
      <c r="K36" s="59"/>
      <c r="L36" s="59"/>
      <c r="M36" s="59"/>
      <c r="N36" s="59"/>
      <c r="O36" s="59"/>
    </row>
    <row r="37" spans="2:15" ht="26.25" thickBot="1" x14ac:dyDescent="0.25">
      <c r="B37" t="str">
        <f>IF(Tabelle4[[#This Row],[Nr]]=0,"Please select",TEXT(Tabelle4[[#This Row],[Nr]],"00")&amp;" "&amp;Tabelle4[[#This Row],[Expertise cluster Input]])</f>
        <v>23 External and internal auditing</v>
      </c>
      <c r="C37">
        <v>23</v>
      </c>
      <c r="D37" s="61" t="s">
        <v>200</v>
      </c>
      <c r="F37" s="66" t="s">
        <v>156</v>
      </c>
      <c r="G37" s="66" t="s">
        <v>157</v>
      </c>
      <c r="H37" s="66" t="s">
        <v>158</v>
      </c>
      <c r="I37" s="62" t="s">
        <v>159</v>
      </c>
      <c r="J37" s="33"/>
      <c r="K37" s="33"/>
      <c r="L37" s="33"/>
      <c r="M37" s="33"/>
      <c r="N37" s="33"/>
      <c r="O37" s="33"/>
    </row>
    <row r="38" spans="2:15" ht="13.5" thickTop="1" thickBot="1" x14ac:dyDescent="0.25">
      <c r="F38" s="31" t="s">
        <v>102</v>
      </c>
      <c r="G38" s="31"/>
    </row>
    <row r="39" spans="2:15" ht="12.75" thickTop="1" x14ac:dyDescent="0.2"/>
    <row r="40" spans="2:15" x14ac:dyDescent="0.2">
      <c r="F40" s="50" t="s">
        <v>93</v>
      </c>
      <c r="G40" s="50" t="s">
        <v>94</v>
      </c>
      <c r="H40" s="50" t="s">
        <v>95</v>
      </c>
      <c r="I40" s="50" t="s">
        <v>96</v>
      </c>
      <c r="J40" s="50" t="s">
        <v>97</v>
      </c>
      <c r="K40" s="50" t="s">
        <v>98</v>
      </c>
      <c r="L40" s="50" t="s">
        <v>99</v>
      </c>
      <c r="M40" s="50" t="s">
        <v>100</v>
      </c>
      <c r="N40" s="50" t="s">
        <v>101</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836FEBF2-0621-47F7-939F-5A298BE9B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F4FF36-689D-466A-B33E-F10F749CD4D5}">
  <ds:schemaRefs>
    <ds:schemaRef ds:uri="http://www.w3.org/XML/1998/namespace"/>
    <ds:schemaRef ds:uri="http://purl.org/dc/terms/"/>
    <ds:schemaRef ds:uri="http://schemas.microsoft.com/office/infopath/2007/PartnerControls"/>
    <ds:schemaRef ds:uri="http://schemas.openxmlformats.org/package/2006/metadata/core-properties"/>
    <ds:schemaRef ds:uri="9122d524-3646-49d0-8311-fe09a929df34"/>
    <ds:schemaRef ds:uri="http://purl.org/dc/elements/1.1/"/>
    <ds:schemaRef ds:uri="http://schemas.microsoft.com/office/2006/documentManagement/types"/>
    <ds:schemaRef ds:uri="166c0526-271a-44e2-95e6-2a3faf27ea02"/>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Chevalier, Marion GIZ</dc:creator>
  <cp:lastModifiedBy>Chevalier, Marion GIZ</cp:lastModifiedBy>
  <cp:lastPrinted>2023-09-27T14:39:54Z</cp:lastPrinted>
  <dcterms:created xsi:type="dcterms:W3CDTF">2020-06-06T12:03:03Z</dcterms:created>
  <dcterms:modified xsi:type="dcterms:W3CDTF">2026-10-01T11:44:06Z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