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C:\DATA_ET\WBs\WB 10040386 BO -ES\02b-VGU bearbeitbar FINAL\"/>
    </mc:Choice>
  </mc:AlternateContent>
  <xr:revisionPtr revIDLastSave="0" documentId="8_{79FF0AC5-D1C7-40BB-8AFD-58A4238EBDC3}" xr6:coauthVersionLast="47" xr6:coauthVersionMax="47" xr10:uidLastSave="{00000000-0000-0000-0000-000000000000}"/>
  <workbookProtection workbookAlgorithmName="SHA-512" workbookHashValue="5dhLUFywaPBsIGNjU3ORn6mhjn4nnj7oAgsOBl6JGU1Y6/s1AT1hH05kNO+3qN/XJZP1iULIwMoKZ/zh0wLk0g==" workbookSaltValue="BUt6XCTuaWl+plzArdVaTQ==" workbookSpinCount="100000" lockStructure="1"/>
  <bookViews>
    <workbookView xWindow="-25" yWindow="200" windowWidth="24042" windowHeight="12710" xr2:uid="{00000000-000D-0000-FFFF-FFFF00000000}"/>
  </bookViews>
  <sheets>
    <sheet name="Price Schedule" sheetId="1" r:id="rId1"/>
    <sheet name="List of key experts" sheetId="3" r:id="rId2"/>
    <sheet name="Lists" sheetId="2" state="hidden" r:id="rId3"/>
  </sheets>
  <functionGroups builtInGroupCount="19"/>
  <definedNames>
    <definedName name="_xleta.RIGHT" hidden="1" xlm="1">#NAME?</definedName>
    <definedName name="_xleta.UPPER" hidden="1" xlm="1">#NAME?</definedName>
    <definedName name="_xlnm.Print_Area" localSheetId="0">'Price Schedule'!$A$1:$P$94</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Schedule'!$C$62</definedName>
    <definedName name="rComm2">'Price Schedule'!$B$77</definedName>
    <definedName name="rComm3">'Price Schedule'!$G$24</definedName>
    <definedName name="rHinweis1">'Price Schedule'!$A$11</definedName>
    <definedName name="rHinweis2">'Price Schedule'!$A$40</definedName>
    <definedName name="rHRS">'Price Schedule'!$H$20:$H$37</definedName>
    <definedName name="rUST">'Price Schedule'!$B$91</definedName>
    <definedName name="rUST_Betrag">'Price Schedule'!$D$91</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7" i="1" l="1"/>
  <c r="K67" i="1" s="1"/>
  <c r="L67" i="1" s="1"/>
  <c r="F67" i="1"/>
  <c r="I35" i="1" l="1"/>
  <c r="K35" i="1" s="1"/>
  <c r="L35" i="1" s="1"/>
  <c r="F35" i="1"/>
  <c r="B35" i="1"/>
  <c r="I34" i="1"/>
  <c r="K34" i="1" s="1"/>
  <c r="L34" i="1" s="1"/>
  <c r="F34" i="1"/>
  <c r="B34" i="1"/>
  <c r="I33" i="1"/>
  <c r="K33" i="1" s="1"/>
  <c r="L33" i="1" s="1"/>
  <c r="F33" i="1"/>
  <c r="B33" i="1"/>
  <c r="I80" i="1"/>
  <c r="K80" i="1" s="1"/>
  <c r="L80" i="1" s="1"/>
  <c r="F80" i="1"/>
  <c r="I70" i="1"/>
  <c r="K70" i="1" s="1"/>
  <c r="L70" i="1" s="1"/>
  <c r="F70" i="1"/>
  <c r="I64" i="1"/>
  <c r="K64" i="1" s="1"/>
  <c r="L64" i="1" s="1"/>
  <c r="F64" i="1"/>
  <c r="C91" i="1" l="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93" i="1"/>
  <c r="I84" i="1"/>
  <c r="K84" i="1" s="1"/>
  <c r="L84" i="1" s="1"/>
  <c r="F84" i="1"/>
  <c r="I83" i="1"/>
  <c r="K83" i="1" s="1"/>
  <c r="L83" i="1" s="1"/>
  <c r="F83" i="1"/>
  <c r="I82" i="1"/>
  <c r="K82" i="1" s="1"/>
  <c r="L82" i="1" s="1"/>
  <c r="F82" i="1"/>
  <c r="I81" i="1"/>
  <c r="K81" i="1" s="1"/>
  <c r="L81" i="1" s="1"/>
  <c r="F81" i="1"/>
  <c r="I79" i="1"/>
  <c r="K79" i="1" s="1"/>
  <c r="L79" i="1" s="1"/>
  <c r="F79" i="1"/>
  <c r="I78" i="1"/>
  <c r="K78" i="1" s="1"/>
  <c r="L78" i="1" s="1"/>
  <c r="F78" i="1"/>
  <c r="I71" i="1"/>
  <c r="K71" i="1" s="1"/>
  <c r="L71" i="1" s="1"/>
  <c r="F71" i="1"/>
  <c r="I69" i="1"/>
  <c r="K69" i="1" s="1"/>
  <c r="L69" i="1" s="1"/>
  <c r="F69" i="1"/>
  <c r="I68" i="1"/>
  <c r="K68" i="1" s="1"/>
  <c r="L68" i="1" s="1"/>
  <c r="F68" i="1"/>
  <c r="I66" i="1"/>
  <c r="K66" i="1" s="1"/>
  <c r="L66" i="1" s="1"/>
  <c r="F66" i="1"/>
  <c r="I65" i="1"/>
  <c r="K65" i="1" s="1"/>
  <c r="L65" i="1" s="1"/>
  <c r="F65" i="1"/>
  <c r="I63" i="1"/>
  <c r="K63" i="1" s="1"/>
  <c r="L63" i="1" s="1"/>
  <c r="F63" i="1"/>
  <c r="I53" i="1"/>
  <c r="K53" i="1" s="1"/>
  <c r="L53" i="1" s="1"/>
  <c r="F53" i="1"/>
  <c r="I52" i="1"/>
  <c r="K52" i="1" s="1"/>
  <c r="L52" i="1" s="1"/>
  <c r="F52" i="1"/>
  <c r="I51" i="1"/>
  <c r="K51" i="1" s="1"/>
  <c r="L51" i="1" s="1"/>
  <c r="F51" i="1"/>
  <c r="I44" i="1"/>
  <c r="K44" i="1" s="1"/>
  <c r="L44" i="1" s="1"/>
  <c r="F44" i="1"/>
  <c r="B44" i="1"/>
  <c r="I43" i="1"/>
  <c r="K43" i="1" s="1"/>
  <c r="L43" i="1" s="1"/>
  <c r="F43" i="1"/>
  <c r="B43" i="1"/>
  <c r="I42" i="1"/>
  <c r="K42" i="1" s="1"/>
  <c r="L42" i="1" s="1"/>
  <c r="F42" i="1"/>
  <c r="B42"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73" i="1"/>
  <c r="L46" i="1"/>
  <c r="F37" i="1"/>
  <c r="F46" i="1"/>
  <c r="F55" i="1"/>
  <c r="F86" i="1"/>
  <c r="L86" i="1"/>
  <c r="L73" i="1"/>
  <c r="L55" i="1"/>
  <c r="L18" i="1"/>
  <c r="L37" i="1"/>
  <c r="F90" i="1" l="1"/>
  <c r="F91" i="1" s="1"/>
  <c r="F92" i="1" s="1"/>
  <c r="A8" i="1" s="1"/>
  <c r="L92" i="1"/>
  <c r="L93" i="1" s="1"/>
  <c r="L94" i="1" s="1"/>
  <c r="B8" i="1" l="1"/>
  <c r="F93" i="1"/>
  <c r="F9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41"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41"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<sst xmlns="http://schemas.openxmlformats.org/spreadsheetml/2006/main" count="399" uniqueCount="247">
  <si>
    <t>Tender number (TN):</t>
  </si>
  <si>
    <t>10040386</t>
  </si>
  <si>
    <t>t.b.a.</t>
  </si>
  <si>
    <t>G-018110-001</t>
  </si>
  <si>
    <t>Sustainable Soil Management for the Adaptation and Resilience of Agri-Food Systems (SUAGRI) in Bolivia</t>
  </si>
  <si>
    <t>Hilfspalte für Zeilenumbruch in Spalte B</t>
  </si>
  <si>
    <t>Contract number (VN):</t>
  </si>
  <si>
    <r>
      <rPr>
        <sz val="9"/>
        <color rgb="FF000000"/>
        <rFont val="Arial"/>
        <family val="2"/>
      </rPr>
      <t>Date:</t>
    </r>
  </si>
  <si>
    <t>VE number:</t>
  </si>
  <si>
    <t>Project number (PN)/Cost centre (KST):</t>
  </si>
  <si>
    <t>Tenderer/Contractor:</t>
  </si>
  <si>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</si>
  <si>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</si>
  <si>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</si>
  <si>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</si>
  <si>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</si>
  <si>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</si>
  <si>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</si>
  <si>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</si>
  <si>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</si>
  <si>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</si>
  <si>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</si>
  <si>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</si>
  <si>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</si>
  <si>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</si>
  <si>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</si>
  <si>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</si>
  <si>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t/>
  </si>
  <si>
    <r>
      <rPr>
        <b/>
        <sz val="9"/>
        <color rgb="FF000000"/>
        <rFont val="Arial"/>
        <family val="2"/>
      </rPr>
      <t>Subtotal</t>
    </r>
  </si>
  <si>
    <r>
      <rPr>
        <b/>
        <sz val="9"/>
        <color rgb="FFFFFFFF"/>
        <rFont val="Arial"/>
        <family val="2"/>
      </rPr>
      <t>2. Fees and other HR costs</t>
    </r>
  </si>
  <si>
    <t>2. VE Fees and other HR costs</t>
  </si>
  <si>
    <t>2.1 Fee – daily rate</t>
  </si>
  <si>
    <t>*Settlement based on the number of expert days (on a prorated basis if applicable) against time record (Annex 17 of the General Terms and Conditions of Contract)</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</si>
  <si>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</si>
  <si>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</si>
  <si>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</si>
  <si>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</si>
  <si>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</si>
  <si>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Expert 1: Team leader (key expert)</t>
  </si>
  <si>
    <t>Lump sum/Number against time record*</t>
  </si>
  <si>
    <t>Expert 2 (key expert)</t>
  </si>
  <si>
    <t>Expert 3  (key expert)</t>
  </si>
  <si>
    <t>Key expert 4</t>
  </si>
  <si>
    <t>Expert 4  (key expert)</t>
  </si>
  <si>
    <t>Expert 5 pool 1</t>
  </si>
  <si>
    <t>Expert 6 pool 2</t>
  </si>
  <si>
    <t>Expert 7 pool 3</t>
  </si>
  <si>
    <t>Expert 8 pool 4</t>
  </si>
  <si>
    <t>2.2 Costs related to contract in the country of assignment</t>
  </si>
  <si>
    <t>*Settlement against time record (Annex 17 of the General Terms and Conditions of Contract)</t>
  </si>
  <si>
    <r>
      <rPr>
        <b/>
        <sz val="9"/>
        <color rgb="FF000000"/>
        <rFont val="Arial"/>
        <family val="2"/>
      </rPr>
      <t>Invoicing code</t>
    </r>
  </si>
  <si>
    <r>
      <rPr>
        <b/>
        <sz val="9"/>
        <color rgb="FF000000"/>
        <rFont val="Arial"/>
        <family val="2"/>
      </rPr>
      <t>Price</t>
    </r>
  </si>
  <si>
    <t>Expert 1</t>
  </si>
  <si>
    <t>Expert 2</t>
  </si>
  <si>
    <t>Expert 3</t>
  </si>
  <si>
    <t>2.3 National administrative staff</t>
  </si>
  <si>
    <t>* Monthly settlement on proof of employment</t>
  </si>
  <si>
    <t>Lump sum/Number against evidence*</t>
  </si>
  <si>
    <t>Part-time (50%)</t>
  </si>
  <si>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</si>
  <si>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</si>
  <si>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</si>
  <si>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t>
  </si>
  <si>
    <t>*Settlement against time record (Annex 17 of the General Terms and Conditions of Contract) and submission of invoice</t>
  </si>
  <si>
    <r>
      <rPr>
        <b/>
        <sz val="9"/>
        <color rgb="FF000000"/>
        <rFont val="Arial"/>
        <family val="2"/>
      </rPr>
      <t>Sub-item</t>
    </r>
  </si>
  <si>
    <r>
      <rPr>
        <b/>
        <sz val="9"/>
        <color rgb="FF000000"/>
        <rFont val="Arial"/>
        <family val="2"/>
      </rPr>
      <t>Budget/Price</t>
    </r>
  </si>
  <si>
    <t>Against evidence</t>
  </si>
  <si>
    <t>Flights, international</t>
  </si>
  <si>
    <t>Carbon offsets for flights</t>
  </si>
  <si>
    <t>(Airport) Transfer costs</t>
  </si>
  <si>
    <t xml:space="preserve">Costs for contract-related business trips outside the usual site of service delivery </t>
  </si>
  <si>
    <t>Costs for obtaining visa</t>
  </si>
  <si>
    <t>4. Other costs</t>
  </si>
  <si>
    <t>4. VE Other costs</t>
  </si>
  <si>
    <t>Materials and equipment</t>
  </si>
  <si>
    <t>see 5.5 Terms of Reference (ToR)</t>
  </si>
  <si>
    <r>
      <rPr>
        <sz val="9"/>
        <color rgb="FF000000"/>
        <rFont val="Arial"/>
        <family val="2"/>
      </rPr>
      <t>Operating costs in country of assignment</t>
    </r>
  </si>
  <si>
    <t>Lump sum/Number</t>
  </si>
  <si>
    <t>Operating costs: vehicles</t>
  </si>
  <si>
    <r>
      <rPr>
        <sz val="9"/>
        <color rgb="FF000000"/>
        <rFont val="Arial"/>
        <family val="2"/>
      </rPr>
      <t>Workshops</t>
    </r>
  </si>
  <si>
    <t>Local contributions</t>
  </si>
  <si>
    <t>Procurement of external services</t>
  </si>
  <si>
    <t>see 5.4 ToR: Soil Monitoring</t>
  </si>
  <si>
    <t>Acc. to sect. 3.6.5.7 of the Terms and Conditions</t>
  </si>
  <si>
    <t>see 5.10 ToR</t>
  </si>
  <si>
    <r>
      <rPr>
        <b/>
        <sz val="9"/>
        <color rgb="FFFFFFFF"/>
        <rFont val="Arial"/>
        <family val="2"/>
      </rPr>
      <t>5. Total costs</t>
    </r>
  </si>
  <si>
    <t>5. VE Total costs</t>
  </si>
  <si>
    <r>
      <rPr>
        <sz val="9"/>
        <color rgb="FF000000"/>
        <rFont val="Arial"/>
        <family val="2"/>
      </rPr>
      <t>Plus value-added tax</t>
    </r>
    <r>
      <rPr>
        <sz val="9"/>
        <color theme="1"/>
        <rFont val="Arial"/>
        <family val="2"/>
        <scheme val="minor"/>
      </rPr>
      <t xml:space="preserve"> in third country (acc. to sect. 3.3 of the Terms and Conditions)</t>
    </r>
  </si>
  <si>
    <t>Please select</t>
  </si>
  <si>
    <t>Please enter third country (acc. to sect. 3.3 of the Terms and Conditions) or "not applicable"</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</si>
  <si>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</si>
  <si>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</si>
  <si>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</si>
  <si>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</si>
  <si>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</si>
  <si>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</si>
  <si>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</si>
  <si>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</si>
  <si>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</si>
  <si>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</si>
  <si>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</si>
  <si>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</si>
  <si>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</si>
  <si>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</si>
  <si>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</si>
  <si>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</si>
  <si>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</si>
  <si>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</si>
  <si>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</si>
  <si>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</si>
  <si>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</si>
  <si>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</si>
  <si>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</si>
  <si>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</si>
  <si>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t>Key expert 1: Team leader</t>
  </si>
  <si>
    <r>
      <rPr>
        <sz val="9"/>
        <rFont val="Arial"/>
        <family val="2"/>
      </rPr>
      <t>Key expert 2</t>
    </r>
  </si>
  <si>
    <r>
      <rPr>
        <sz val="9"/>
        <rFont val="Arial"/>
        <family val="2"/>
      </rPr>
      <t>Key expert 3</t>
    </r>
  </si>
  <si>
    <r>
      <rPr>
        <sz val="9"/>
        <rFont val="Arial"/>
        <family val="2"/>
      </rPr>
      <t>Key expert 4</t>
    </r>
  </si>
  <si>
    <r>
      <rPr>
        <sz val="9"/>
        <rFont val="Arial"/>
        <family val="2"/>
      </rPr>
      <t>Key expert 5</t>
    </r>
  </si>
  <si>
    <r>
      <rPr>
        <sz val="9"/>
        <rFont val="Arial"/>
        <family val="2"/>
      </rPr>
      <t>Key expert 6</t>
    </r>
  </si>
  <si>
    <t>Key expert 7</t>
  </si>
  <si>
    <t>Auswahllisten und Cluster</t>
  </si>
  <si>
    <r>
      <rPr>
        <b/>
        <sz val="9"/>
        <color rgb="FF000000"/>
        <rFont val="Arial"/>
        <family val="2"/>
      </rPr>
      <t>Auxiliary cell for line break in merged cells</t>
    </r>
  </si>
  <si>
    <t>Tenderer 30</t>
  </si>
  <si>
    <r>
      <rPr>
        <sz val="9"/>
        <color theme="1"/>
        <rFont val="Arial"/>
        <family val="2"/>
      </rPr>
      <t>Type of reimbursement</t>
    </r>
  </si>
  <si>
    <t>Honorarraster</t>
  </si>
  <si>
    <r>
      <rPr>
        <sz val="9"/>
        <color rgb="FF000000"/>
        <rFont val="Arial"/>
        <family val="2"/>
      </rPr>
      <t>Yes/No</t>
    </r>
  </si>
  <si>
    <t>VAT</t>
  </si>
  <si>
    <r>
      <rPr>
        <sz val="9"/>
        <color rgb="FF000000"/>
        <rFont val="Arial"/>
        <family val="2"/>
      </rPr>
      <t>Please select</t>
    </r>
  </si>
  <si>
    <r>
      <rPr>
        <sz val="9"/>
        <color rgb="FF000000"/>
        <rFont val="Arial"/>
        <family val="2"/>
      </rPr>
      <t>Yes</t>
    </r>
  </si>
  <si>
    <r>
      <rPr>
        <sz val="9"/>
        <color rgb="FF000000"/>
        <rFont val="Arial"/>
        <family val="2"/>
      </rPr>
      <t>No</t>
    </r>
  </si>
  <si>
    <t>not applicable</t>
  </si>
  <si>
    <t>VAT is payable by a third country</t>
  </si>
  <si>
    <t>Number against time record and submission of invoice**</t>
  </si>
  <si>
    <r>
      <rPr>
        <sz val="9"/>
        <color rgb="FF000000"/>
        <rFont val="Arial"/>
        <family val="2"/>
      </rPr>
      <t>Not applicable</t>
    </r>
  </si>
  <si>
    <t>According to ToR</t>
  </si>
  <si>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</si>
  <si>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</si>
  <si>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</si>
  <si>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</si>
  <si>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</si>
  <si>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</si>
  <si>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</si>
  <si>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</si>
  <si>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</si>
  <si>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</si>
  <si>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</si>
  <si>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</si>
  <si>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</si>
  <si>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</si>
  <si>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</si>
  <si>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</si>
  <si>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</si>
  <si>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</si>
  <si>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</si>
  <si>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</si>
  <si>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</si>
  <si>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</si>
  <si>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</si>
  <si>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</si>
  <si>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</si>
  <si>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</si>
  <si>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</si>
  <si>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</si>
  <si>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</si>
  <si>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</si>
  <si>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</si>
  <si>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</si>
  <si>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</si>
  <si>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</si>
  <si>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</si>
  <si>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</si>
  <si>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</si>
  <si>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</si>
  <si>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</si>
  <si>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</si>
  <si>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</si>
  <si>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</si>
  <si>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</si>
  <si>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</si>
  <si>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</si>
  <si>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</si>
  <si>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</si>
  <si>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</si>
  <si>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</si>
  <si>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</si>
  <si>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</si>
  <si>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</si>
  <si>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</si>
  <si>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</si>
  <si>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</si>
  <si>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</si>
  <si>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</si>
  <si>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</si>
  <si>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</si>
  <si>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</si>
  <si>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</si>
  <si>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</si>
  <si>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</si>
  <si>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</si>
  <si>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</si>
  <si>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</si>
  <si>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</si>
  <si>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</si>
  <si>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</si>
  <si>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</si>
  <si>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</si>
  <si>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</si>
  <si>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</si>
  <si>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</si>
  <si>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</si>
  <si>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</si>
  <si>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</si>
  <si>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</si>
  <si>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</si>
  <si>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</si>
  <si>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</si>
  <si>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</si>
  <si>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</si>
  <si>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</si>
  <si>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</si>
  <si>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</si>
  <si>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</si>
  <si>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</si>
  <si>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</si>
  <si>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</si>
  <si>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</si>
  <si>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</si>
  <si>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</si>
  <si>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</si>
  <si>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</si>
  <si>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</si>
  <si>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</si>
  <si>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</si>
  <si>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</si>
  <si>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Milestone 1</t>
  </si>
  <si>
    <t>Milestone 2</t>
  </si>
  <si>
    <t>Milestone 3</t>
  </si>
  <si>
    <t>Milestone 4</t>
  </si>
  <si>
    <t>Drivers</t>
  </si>
  <si>
    <t xml:space="preserve">Secretaries </t>
  </si>
  <si>
    <t xml:space="preserve">Other auxiliary personnel </t>
  </si>
  <si>
    <t>Flights, national</t>
  </si>
  <si>
    <t>Per-diem allowance</t>
  </si>
  <si>
    <t>Overnight accommodation allowance</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</si>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</sst>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7" formatCode="General;\-General;\-"/>
    <numFmt numFmtId="168"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2">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FFF9EB"/>
        <bgColor indexed="64"/>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9">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8">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0" fillId="0" borderId="2" xfId="5" applyFont="1"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0" fontId="3" fillId="0" borderId="2" xfId="5">
      <alignment vertical="center" wrapText="1"/>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4" fontId="6" fillId="5" borderId="3" xfId="7">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7" fontId="3" fillId="0" borderId="2" xfId="5" applyNumberFormat="1" applyAlignment="1">
      <alignment horizontal="center" vertical="center"/>
    </xf>
    <xf numFmtId="168"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5"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5" applyFont="1">
      <alignment vertical="center" wrapText="1"/>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6" applyFont="1" applyAlignment="1"/>
    <xf numFmtId="0" fontId="3" fillId="0" borderId="2" xfId="5" applyProtection="1">
      <alignment vertical="center" wrapText="1"/>
      <protection locked="0"/>
    </xf>
    <xf numFmtId="0" fontId="18" fillId="4" borderId="12" xfId="2" applyFont="1" applyAlignment="1">
      <alignment vertical="center"/>
    </xf>
    <xf numFmtId="49" fontId="20" fillId="5" borderId="3" xfId="8"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2"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0" applyFont="1" applyAlignment="1">
      <alignment vertical="center" wrapText="1"/>
    </xf>
    <xf numFmtId="9" fontId="6" fillId="5" borderId="7" xfId="12" applyFont="1" applyFill="1" applyBorder="1" applyAlignment="1" applyProtection="1">
      <alignment vertical="center" wrapText="1"/>
      <protection locked="0"/>
    </xf>
    <xf numFmtId="0" fontId="32" fillId="0" borderId="0" xfId="0" applyFont="1">
      <alignment vertical="center"/>
    </xf>
    <xf numFmtId="0" fontId="0" fillId="0" borderId="2" xfId="5" applyFont="1" applyProtection="1">
      <alignment vertical="center" wrapText="1"/>
      <protection locked="0"/>
    </xf>
    <xf numFmtId="0" fontId="0" fillId="0" borderId="4" xfId="10" applyFont="1" applyFill="1" applyAlignment="1">
      <alignment vertical="center" wrapText="1"/>
    </xf>
    <xf numFmtId="0" fontId="33" fillId="0" borderId="0" xfId="0" applyFont="1">
      <alignment vertical="center"/>
    </xf>
    <xf numFmtId="0" fontId="7" fillId="0" borderId="0" xfId="13" applyFont="1" applyFill="1" applyAlignment="1">
      <alignment vertical="center"/>
    </xf>
    <xf numFmtId="0" fontId="17" fillId="0" borderId="2" xfId="5" applyFont="1" applyAlignment="1">
      <alignment vertical="center"/>
    </xf>
    <xf numFmtId="0" fontId="34" fillId="6" borderId="13" xfId="14"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5" applyNumberFormat="1" applyFont="1">
      <alignment vertical="center" wrapText="1"/>
    </xf>
    <xf numFmtId="4" fontId="6" fillId="11" borderId="3" xfId="8" applyNumberFormat="1" applyFill="1">
      <alignment vertical="center" wrapText="1"/>
      <protection locked="0"/>
    </xf>
    <xf numFmtId="4" fontId="6" fillId="11" borderId="3" xfId="7" applyFill="1">
      <alignment vertical="center" shrinkToFit="1"/>
      <protection locked="0"/>
    </xf>
    <xf numFmtId="4" fontId="6" fillId="5" borderId="3" xfId="8" applyNumberFormat="1">
      <alignment vertical="center" wrapText="1"/>
      <protection locked="0"/>
    </xf>
    <xf numFmtId="49" fontId="6" fillId="5" borderId="4" xfId="8" applyBorder="1" applyAlignment="1">
      <alignment horizontal="left" vertical="center" wrapText="1"/>
      <protection locked="0"/>
    </xf>
    <xf numFmtId="0" fontId="17" fillId="0" borderId="0" xfId="0" applyFont="1" applyAlignment="1">
      <alignment horizontal="left" vertical="center" wrapText="1" indent="1"/>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7" applyNumberFormat="1" applyFont="1" applyFill="1">
      <alignment vertical="center" shrinkToFit="1"/>
      <protection locked="0"/>
    </xf>
    <xf numFmtId="14" fontId="3" fillId="5" borderId="0" xfId="17" applyNumberFormat="1" applyFont="1" applyFill="1" applyAlignment="1">
      <alignment horizontal="left" vertical="center" shrinkToFit="1"/>
      <protection locked="0"/>
    </xf>
    <xf numFmtId="49" fontId="0" fillId="5" borderId="0" xfId="17" applyNumberFormat="1" applyFont="1" applyFill="1">
      <alignment vertical="center" shrinkToFit="1"/>
      <protection locked="0"/>
    </xf>
    <xf numFmtId="0" fontId="4" fillId="2" borderId="0" xfId="3" applyFill="1" applyAlignment="1">
      <alignment horizontal="left" vertical="center"/>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9" fillId="4" borderId="12" xfId="2" applyAlignment="1">
      <alignment vertical="center" wrapText="1"/>
    </xf>
    <xf numFmtId="4" fontId="3" fillId="0" borderId="2" xfId="5" applyNumberFormat="1">
      <alignment vertical="center" wrapText="1"/>
    </xf>
    <xf numFmtId="49" fontId="3" fillId="0" borderId="2" xfId="5" applyNumberFormat="1">
      <alignment vertical="center" wrapText="1"/>
    </xf>
    <xf numFmtId="49" fontId="3" fillId="0" borderId="2" xfId="5" applyNumberFormat="1">
      <alignment vertical="center" wrapText="1"/>
    </xf>
    <xf numFmtId="0" fontId="3" fillId="0" borderId="2" xfId="5" applyNumberFormat="1">
      <alignment vertical="center" wrapText="1"/>
    </xf>
    <xf numFmtId="0" fontId="1" fillId="0" borderId="4" xfId="0" applyFont="1" applyBorder="1" applyAlignment="1">
      <alignment vertical="center" wrapText="1"/>
    </xf>
    <xf numFmtId="0" fontId="12" fillId="0" borderId="4" xfId="0" applyFont="1" applyBorder="1" applyAlignment="1">
      <alignment horizontal="left" vertical="center" wrapText="1"/>
    </xf>
    <xf numFmtId="49" fontId="2" fillId="3" borderId="0" xfId="17" applyNumberFormat="1">
      <alignment vertical="center" shrinkToFit="1"/>
      <protection locked="0"/>
    </xf>
    <xf numFmtId="0" fontId="17" fillId="0" borderId="2" xfId="5" applyFont="1" applyFill="1" applyAlignment="1">
      <alignment vertical="center"/>
    </xf>
  </cellXfs>
  <cellStyles count="19">
    <cellStyle name="Beschriftung" xfId="5" xr:uid="{00000000-0005-0000-0000-000000000000}"/>
    <cellStyle name="Besuchter Hyperlink" xfId="15" builtinId="9" customBuiltin="1"/>
    <cellStyle name="Eingabe" xfId="17" builtinId="20" customBuiltin="1"/>
    <cellStyle name="Eingabe 2" xfId="18" xr:uid="{E2C844A4-CFCC-4214-A958-D7EF9C5DC2B2}"/>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rklärender Text" xfId="4" builtinId="53" customBuiltin="1"/>
    <cellStyle name="Link" xfId="13" builtinId="8"/>
    <cellStyle name="Notiz" xfId="14" builtinId="10"/>
    <cellStyle name="Prozent" xfId="12" builtinId="5"/>
    <cellStyle name="Standard" xfId="0" builtinId="0" customBuiltin="1"/>
    <cellStyle name="Tabelle Zahl" xfId="9" xr:uid="{00000000-0005-0000-0000-00000D000000}"/>
    <cellStyle name="Überschrift" xfId="11" builtinId="15"/>
    <cellStyle name="Überschrift 2" xfId="1" builtinId="17" customBuiltin="1"/>
    <cellStyle name="Überschrift 3" xfId="2" builtinId="18" customBuiltin="1"/>
    <cellStyle name="Überschrift 4" xfId="3" builtinId="19" customBuiltin="1"/>
    <cellStyle name="Warnender Text" xfId="16" builtinId="11" customBuiltin="1"/>
  </cellStyles>
  <dxfs count="25">
    <dxf>
      <fill>
        <patternFill>
          <bgColor rgb="FFFF0000"/>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s>
  <tableStyles count="0" defaultTableStyle="TableStyleMedium2" defaultPivotStyle="PivotStyleLight16"/>
  <colors>
    <mruColors>
      <color rgb="FFFEF7E6"/>
      <color rgb="FFFFF9EB"/>
      <color rgb="FF66CCFF"/>
      <color rgb="FFFCFCFF"/>
      <color rgb="FFFFCCCC"/>
      <color rgb="FF99FF99"/>
      <color rgb="FF00FFFF"/>
      <color rgb="FF008000"/>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236052</xdr:colOff>
      <xdr:row>0</xdr:row>
      <xdr:rowOff>0</xdr:rowOff>
    </xdr:from>
    <xdr:to>
      <xdr:col>16</xdr:col>
      <xdr:colOff>317058</xdr:colOff>
      <xdr:row>0</xdr:row>
      <xdr:rowOff>857885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112</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105</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630527</xdr:colOff>
      <xdr:row>0</xdr:row>
      <xdr:rowOff>210185</xdr:rowOff>
    </xdr:from>
    <xdr:to>
      <xdr:col>19</xdr:col>
      <xdr:colOff>23522</xdr:colOff>
      <xdr:row>0</xdr:row>
      <xdr:rowOff>589675</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4">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3">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2">
  <tableColumns count="10">
    <tableColumn id="1" xr3:uid="{A8A9EBA2-DC30-4A33-A6D1-8EBDCED40CB7}" name="A" dataDxfId="21"/>
    <tableColumn id="2" xr3:uid="{A37F0ECD-8ADF-488E-A014-A4566E761E9C}" name="B" dataDxfId="20"/>
    <tableColumn id="3" xr3:uid="{C09B84A0-F146-4E2F-A1F7-EE151F98745C}" name="C" dataDxfId="19"/>
    <tableColumn id="4" xr3:uid="{A3D60B69-3071-43BC-8366-EC0078538422}" name="D" dataDxfId="18"/>
    <tableColumn id="5" xr3:uid="{A90F264F-F771-4CAC-B3A4-D570789DA31A}" name="E" dataDxfId="17"/>
    <tableColumn id="6" xr3:uid="{E89AAA69-4DDE-40B9-98CF-F6083A49443B}" name="F" dataDxfId="16"/>
    <tableColumn id="7" xr3:uid="{DBE60C3D-639E-45B7-A666-7F5175D25A32}" name="G" dataDxfId="15"/>
    <tableColumn id="8" xr3:uid="{05A3FE7E-F88A-40E6-BD3C-82D7BD5E00D7}" name="H" dataDxfId="14"/>
    <tableColumn id="9" xr3:uid="{E51985A7-40B0-4540-99DB-CE9ED0FC7F0B}" name="I" dataDxfId="13"/>
    <tableColumn id="10" xr3:uid="{E59806A2-3FD8-4715-AA4E-65A4DB58A4F6}" name="Spalte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1" dataDxfId="10">
  <tableColumns count="9">
    <tableColumn id="1" xr3:uid="{6232405A-534F-4930-919F-9D49E77A551D}" name="A" dataDxfId="9">
      <calculatedColumnFormula>IF(F14="",IF(F$13="A","Please select",""),F$13&amp;": "&amp;F14)</calculatedColumnFormula>
    </tableColumn>
    <tableColumn id="2" xr3:uid="{B9737593-9C2C-4213-ABF4-7FCAACBA50AF}" name="B" dataDxfId="8">
      <calculatedColumnFormula>IF(G14="",IF(G$13="A","Bitte Auswählen",""),G$13&amp;": "&amp;G14)</calculatedColumnFormula>
    </tableColumn>
    <tableColumn id="3" xr3:uid="{22DA6266-BB87-42C5-A8E5-9274FE04D13D}" name="C" dataDxfId="7">
      <calculatedColumnFormula>IF(H14="",IF(H$13="A","Bitte Auswählen",""),H$13&amp;": "&amp;H14)</calculatedColumnFormula>
    </tableColumn>
    <tableColumn id="4" xr3:uid="{21008EE0-8402-4885-8F9F-9E98F2C911FB}" name="D" dataDxfId="6">
      <calculatedColumnFormula>IF(I14="",IF(I$13="A","Bitte Auswählen",""),I$13&amp;": "&amp;I14)</calculatedColumnFormula>
    </tableColumn>
    <tableColumn id="5" xr3:uid="{F45F8D15-B87E-4122-9BC7-63403569963A}" name="E" dataDxfId="5">
      <calculatedColumnFormula>IF(J14="",IF(J$13="A","Bitte Auswählen",""),J$13&amp;": "&amp;J14)</calculatedColumnFormula>
    </tableColumn>
    <tableColumn id="6" xr3:uid="{FD92F1FE-ABAA-4E82-B406-4C10403A233B}" name="F" dataDxfId="4">
      <calculatedColumnFormula>IF(K14="",IF(K$13="A","Bitte Auswählen",""),K$13&amp;": "&amp;K14)</calculatedColumnFormula>
    </tableColumn>
    <tableColumn id="7" xr3:uid="{652D4AB2-7179-4D96-9659-AB43B3A85B4D}" name="G" dataDxfId="3">
      <calculatedColumnFormula>IF(L14="",IF(L$13="A","Bitte Auswählen",""),L$13&amp;": "&amp;L14)</calculatedColumnFormula>
    </tableColumn>
    <tableColumn id="8" xr3:uid="{A789B3C7-5FF5-4463-A86D-883C05CEBD52}" name="H" dataDxfId="2">
      <calculatedColumnFormula>IF(M14="",IF(M$13="A","Bitte Auswählen",""),M$13&amp;": "&amp;M14)</calculatedColumnFormula>
    </tableColumn>
    <tableColumn id="9" xr3:uid="{4FE83922-D186-4564-9BF8-A4C0D5A79467}" name="I" dataDxfId="1">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76D7BE04-AED8-4240-ACA6-50E71F135C1D}">
  <we:reference id="8bc018e3-f345-40d4-8f1d-97951765d531" version="1.5.0.0" store="EXCatalog" storeType="EXCatalog"/>
  <we:alternateReferences>
    <we:reference id="WA104380862" version="1.5.0.0" store="" storeType="OMEX"/>
  </we:alternateReferences>
  <we:properties/>
  <we:bindings/>
  <we:snapshot xmlns:r="http://schemas.openxmlformats.org/officeDocument/2006/relationships"/>
  <we:extLst>
    <a:ext xmlns:a="http://schemas.openxmlformats.org/drawingml/2006/main" uri="{D87F86FE-615C-45B5-9D79-34F1136793EB}">
      <we:containsCustomFunctions/>
    </a:ext>
  </we:extLst>
</we:webextension>
</file>

<file path=xl/webextensions/webextension2.xml><?xml version="1.0" encoding="utf-8"?>
<we:webextension xmlns:we="http://schemas.microsoft.com/office/webextensions/webextension/2010/11" id="{E5ACA925-B1F5-4138-8062-F96F84AC1546}">
  <we:reference id="wa200003696" version="1.3.0.0" store="de-DE" storeType="OMEX"/>
  <we:alternateReferences>
    <we:reference id="wa200003696" version="1.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5"/>
  <sheetViews>
    <sheetView showGridLines="0" tabSelected="1" zoomScaleNormal="100" zoomScaleSheetLayoutView="115" workbookViewId="0">
      <pane ySplit="9" topLeftCell="A23" activePane="bottomLeft" state="frozen"/>
      <selection sqref="A1:H1"/>
      <selection pane="bottomLeft" activeCell="E27" sqref="E27"/>
    </sheetView>
  </sheetViews>
  <sheetFormatPr baseColWidth="10" defaultColWidth="11" defaultRowHeight="11.3" x14ac:dyDescent="0.2"/>
  <cols>
    <col min="1" max="1" width="24.25" customWidth="1"/>
    <col min="2" max="2" width="16.25" customWidth="1"/>
    <col min="3" max="3" width="18.375" customWidth="1"/>
    <col min="4" max="4" width="8.25" customWidth="1"/>
    <col min="5" max="5" width="12.875" customWidth="1"/>
    <col min="6" max="6" width="12.375" customWidth="1"/>
    <col min="7" max="7" width="22" customWidth="1"/>
    <col min="8" max="8" width="3.875" customWidth="1"/>
    <col min="9" max="9" width="7.375" hidden="1" customWidth="1"/>
    <col min="10" max="10" width="7.125" hidden="1" customWidth="1"/>
    <col min="11" max="11" width="7.625" hidden="1" customWidth="1"/>
    <col min="12" max="12" width="12.375" hidden="1" customWidth="1"/>
    <col min="13" max="13" width="7.375" customWidth="1"/>
    <col min="14" max="14" width="7.125" customWidth="1"/>
    <col min="15" max="15" width="7.625" customWidth="1"/>
    <col min="16" max="16" width="12.375" customWidth="1"/>
    <col min="18" max="18" width="34.875" hidden="1" customWidth="1"/>
    <col min="20" max="20" width="11.375" customWidth="1"/>
  </cols>
  <sheetData>
    <row r="1" spans="1:20" ht="70" customHeight="1" x14ac:dyDescent="0.2">
      <c r="A1" s="114" t="s">
        <v>246</v>
      </c>
      <c r="B1" s="115" t="s">
        <v>4</v>
      </c>
      <c r="C1" s="115"/>
      <c r="D1" s="115"/>
      <c r="E1" s="115"/>
      <c r="F1" s="115"/>
      <c r="G1" s="115"/>
      <c r="H1" s="22"/>
      <c r="I1" s="22"/>
      <c r="J1" s="22"/>
      <c r="K1" s="22"/>
      <c r="L1" s="22"/>
      <c r="M1" s="22"/>
      <c r="N1" s="22"/>
      <c r="O1" s="22"/>
      <c r="P1" s="22"/>
      <c r="R1" t="s">
        <v>5</v>
      </c>
      <c r="T1" s="33"/>
    </row>
    <row r="2" spans="1:20" s="1" customFormat="1" ht="26.3" customHeight="1" x14ac:dyDescent="0.2">
      <c r="A2" s="46" t="s">
        <v>0</v>
      </c>
      <c r="B2" s="32" t="s">
        <v>1</v>
      </c>
      <c r="H2" s="41"/>
      <c r="I2" s="41"/>
      <c r="J2" s="41"/>
      <c r="K2" s="41"/>
      <c r="L2" s="41"/>
      <c r="M2" s="41"/>
      <c r="N2" s="41"/>
      <c r="O2" s="41"/>
      <c r="P2" s="41"/>
    </row>
    <row r="3" spans="1:20" ht="14.4" x14ac:dyDescent="0.2">
      <c r="A3" s="46" t="s">
        <v>6</v>
      </c>
      <c r="B3" s="116" t="s">
        <v>2</v>
      </c>
      <c r="C3" s="20" t="s">
        <v>7</v>
      </c>
      <c r="D3" s="104"/>
      <c r="E3" s="104"/>
      <c r="F3" s="20" t="str">
        <f>IF(K3="","","VE Datum:")</f>
        <v/>
      </c>
      <c r="G3" s="19" t="str">
        <f>IF(K8="","",K8)</f>
        <v/>
      </c>
      <c r="I3" t="s">
        <v>8</v>
      </c>
      <c r="K3" s="105"/>
      <c r="L3" s="103"/>
    </row>
    <row r="4" spans="1:20" s="1" customFormat="1" ht="5.65" customHeight="1" x14ac:dyDescent="0.2">
      <c r="C4" s="21"/>
    </row>
    <row r="5" spans="1:20" ht="23.95" customHeight="1" x14ac:dyDescent="0.2">
      <c r="A5" s="67" t="s">
        <v>9</v>
      </c>
      <c r="B5" s="32" t="s">
        <v>3</v>
      </c>
      <c r="C5" s="91" t="s">
        <v>10</v>
      </c>
      <c r="D5" s="103"/>
      <c r="E5" s="103"/>
      <c r="F5" s="103"/>
      <c r="G5" s="103"/>
      <c r="I5" s="106" t="s">
        <v>11</v>
      </c>
      <c r="J5" s="106"/>
      <c r="K5" s="106"/>
      <c r="L5" s="106"/>
    </row>
    <row r="6" spans="1:20" s="1" customFormat="1" ht="4.4000000000000004" x14ac:dyDescent="0.2">
      <c r="C6" s="21"/>
    </row>
    <row r="7" spans="1:20" s="1" customFormat="1" ht="4.4000000000000004" x14ac:dyDescent="0.2">
      <c r="C7" s="21"/>
    </row>
    <row r="8" spans="1:20" x14ac:dyDescent="0.2">
      <c r="A8" s="39" t="str">
        <f>IF(F92=0,"","Total (net):")</f>
        <v>Total (net):</v>
      </c>
      <c r="B8" s="40">
        <f>IF(F92=0,"",F92)</f>
        <v>368000</v>
      </c>
      <c r="C8" s="20" t="s">
        <v>12</v>
      </c>
      <c r="D8" s="103"/>
      <c r="E8" s="103"/>
      <c r="F8" s="103"/>
      <c r="G8" s="103"/>
      <c r="I8" s="3" t="s">
        <v>13</v>
      </c>
      <c r="K8" s="104"/>
      <c r="L8" s="104"/>
      <c r="S8" s="3"/>
    </row>
    <row r="9" spans="1:20" s="25" customFormat="1" ht="3.45" customHeight="1" thickBot="1" x14ac:dyDescent="0.25"/>
    <row r="10" spans="1:20" ht="12.55" thickTop="1" thickBot="1" x14ac:dyDescent="0.25">
      <c r="A10" s="31" t="s">
        <v>14</v>
      </c>
      <c r="B10" s="31"/>
      <c r="C10" s="31"/>
      <c r="D10" s="31"/>
      <c r="E10" s="31"/>
      <c r="F10" s="31"/>
      <c r="G10" s="31"/>
      <c r="I10" s="31" t="s">
        <v>15</v>
      </c>
      <c r="J10" s="31"/>
      <c r="K10" s="31"/>
      <c r="L10" s="31"/>
    </row>
    <row r="11" spans="1:20" s="27" customFormat="1" hidden="1" thickTop="1" x14ac:dyDescent="0.2">
      <c r="A11" s="54"/>
    </row>
    <row r="12" spans="1:20" ht="45.7" hidden="1" thickTop="1" x14ac:dyDescent="0.2">
      <c r="A12" s="2" t="s">
        <v>16</v>
      </c>
      <c r="B12" s="101" t="s">
        <v>17</v>
      </c>
      <c r="C12" s="102"/>
      <c r="D12" s="2" t="s">
        <v>18</v>
      </c>
      <c r="E12" s="2" t="s">
        <v>19</v>
      </c>
      <c r="F12" s="2" t="s">
        <v>20</v>
      </c>
      <c r="G12" s="2" t="s">
        <v>21</v>
      </c>
      <c r="I12" s="2" t="s">
        <v>22</v>
      </c>
      <c r="J12" s="2" t="s">
        <v>23</v>
      </c>
      <c r="K12" s="2" t="s">
        <v>24</v>
      </c>
      <c r="L12" s="2" t="s">
        <v>25</v>
      </c>
      <c r="M12" s="33" t="s">
        <v>26</v>
      </c>
    </row>
    <row r="13" spans="1:20" ht="11.9" hidden="1" thickTop="1" x14ac:dyDescent="0.2">
      <c r="A13" s="111" t="s">
        <v>235</v>
      </c>
      <c r="B13" s="112" t="s">
        <v>27</v>
      </c>
      <c r="C13" s="112"/>
      <c r="D13" s="9"/>
      <c r="E13" s="30"/>
      <c r="F13" s="10">
        <f>D13*E13</f>
        <v>0</v>
      </c>
      <c r="G13" s="13" t="s">
        <v>27</v>
      </c>
      <c r="I13" s="34">
        <f>D13</f>
        <v>0</v>
      </c>
      <c r="J13" s="35"/>
      <c r="K13" s="34">
        <f>I13+J13</f>
        <v>0</v>
      </c>
      <c r="L13" s="36">
        <f>K13*E13</f>
        <v>0</v>
      </c>
      <c r="R13" s="38" t="str">
        <f>B13</f>
        <v/>
      </c>
    </row>
    <row r="14" spans="1:20" ht="11.9" hidden="1" thickTop="1" x14ac:dyDescent="0.2">
      <c r="A14" s="111" t="s">
        <v>236</v>
      </c>
      <c r="B14" s="112" t="s">
        <v>27</v>
      </c>
      <c r="C14" s="112"/>
      <c r="D14" s="9"/>
      <c r="E14" s="30"/>
      <c r="F14" s="10">
        <f>D14*E14</f>
        <v>0</v>
      </c>
      <c r="G14" s="13" t="s">
        <v>27</v>
      </c>
      <c r="I14" s="34">
        <f>D14</f>
        <v>0</v>
      </c>
      <c r="J14" s="35"/>
      <c r="K14" s="34">
        <f>I14+J14</f>
        <v>0</v>
      </c>
      <c r="L14" s="36">
        <f>K14*E14</f>
        <v>0</v>
      </c>
      <c r="R14" s="38" t="str">
        <f>B14</f>
        <v/>
      </c>
    </row>
    <row r="15" spans="1:20" ht="11.9" hidden="1" thickTop="1" x14ac:dyDescent="0.2">
      <c r="A15" s="111" t="s">
        <v>237</v>
      </c>
      <c r="B15" s="112" t="s">
        <v>27</v>
      </c>
      <c r="C15" s="112"/>
      <c r="D15" s="9"/>
      <c r="E15" s="30"/>
      <c r="F15" s="10">
        <f>D15*E15</f>
        <v>0</v>
      </c>
      <c r="G15" s="13" t="s">
        <v>27</v>
      </c>
      <c r="I15" s="34">
        <f>D15</f>
        <v>0</v>
      </c>
      <c r="J15" s="35"/>
      <c r="K15" s="34">
        <f>I15+J15</f>
        <v>0</v>
      </c>
      <c r="L15" s="36">
        <f>K15*E15</f>
        <v>0</v>
      </c>
      <c r="R15" s="38" t="str">
        <f>B15</f>
        <v/>
      </c>
    </row>
    <row r="16" spans="1:20" ht="11.9" hidden="1" thickTop="1" x14ac:dyDescent="0.2">
      <c r="A16" s="111" t="s">
        <v>238</v>
      </c>
      <c r="B16" s="112" t="s">
        <v>27</v>
      </c>
      <c r="C16" s="112"/>
      <c r="D16" s="9"/>
      <c r="E16" s="30"/>
      <c r="F16" s="10">
        <f>D16*E16</f>
        <v>0</v>
      </c>
      <c r="G16" s="13" t="s">
        <v>27</v>
      </c>
      <c r="I16" s="34">
        <f>D16</f>
        <v>0</v>
      </c>
      <c r="J16" s="35"/>
      <c r="K16" s="34">
        <f>I16+J16</f>
        <v>0</v>
      </c>
      <c r="L16" s="36">
        <f>K16*E16</f>
        <v>0</v>
      </c>
      <c r="R16" s="38" t="str">
        <f>B16</f>
        <v/>
      </c>
    </row>
    <row r="17" spans="1:12" s="1" customFormat="1" ht="5.05" hidden="1" thickTop="1" x14ac:dyDescent="0.2">
      <c r="C17" s="8"/>
    </row>
    <row r="18" spans="1:12" ht="11.9" thickTop="1" x14ac:dyDescent="0.2">
      <c r="A18" s="4" t="s">
        <v>28</v>
      </c>
      <c r="B18" s="4"/>
      <c r="C18" s="4"/>
      <c r="D18" s="4"/>
      <c r="E18" s="4"/>
      <c r="F18" s="11">
        <f>SUM(F13:F17)</f>
        <v>0</v>
      </c>
      <c r="G18" s="4"/>
      <c r="I18" s="4" t="s">
        <v>28</v>
      </c>
      <c r="J18" s="4"/>
      <c r="K18" s="4"/>
      <c r="L18" s="11">
        <f>SUM(L13:L17)</f>
        <v>0</v>
      </c>
    </row>
    <row r="19" spans="1:12" s="23" customFormat="1" ht="8.8000000000000007" thickBot="1" x14ac:dyDescent="0.25"/>
    <row r="20" spans="1:12" ht="12.55" thickTop="1" thickBot="1" x14ac:dyDescent="0.25">
      <c r="A20" s="31" t="s">
        <v>29</v>
      </c>
      <c r="B20" s="31"/>
      <c r="C20" s="31"/>
      <c r="D20" s="31"/>
      <c r="E20" s="31"/>
      <c r="F20" s="31"/>
      <c r="G20" s="31"/>
      <c r="I20" s="31" t="s">
        <v>30</v>
      </c>
      <c r="J20" s="31"/>
      <c r="K20" s="31"/>
      <c r="L20" s="31"/>
    </row>
    <row r="21" spans="1:12" s="27" customFormat="1" ht="6.75" customHeight="1" thickTop="1" x14ac:dyDescent="0.2">
      <c r="A21" s="77"/>
      <c r="H21"/>
    </row>
    <row r="22" spans="1:12" s="27" customFormat="1" x14ac:dyDescent="0.2">
      <c r="A22" s="52" t="s">
        <v>31</v>
      </c>
      <c r="B22" s="53"/>
      <c r="C22" s="53"/>
      <c r="D22" s="53"/>
      <c r="E22" s="53"/>
      <c r="F22" s="53"/>
      <c r="G22" s="53"/>
      <c r="H22"/>
      <c r="I22" s="53"/>
      <c r="J22" s="53"/>
      <c r="K22" s="53"/>
      <c r="L22" s="53"/>
    </row>
    <row r="23" spans="1:12" s="27" customFormat="1" ht="14.25" customHeight="1" x14ac:dyDescent="0.2">
      <c r="A23" s="77" t="s">
        <v>32</v>
      </c>
      <c r="H23"/>
    </row>
    <row r="24" spans="1:12" ht="45.1" x14ac:dyDescent="0.2">
      <c r="A24" s="47" t="s">
        <v>33</v>
      </c>
      <c r="B24" s="2" t="s">
        <v>34</v>
      </c>
      <c r="C24" s="2" t="s">
        <v>35</v>
      </c>
      <c r="D24" s="47" t="s">
        <v>36</v>
      </c>
      <c r="E24" s="2" t="s">
        <v>19</v>
      </c>
      <c r="F24" s="2" t="s">
        <v>37</v>
      </c>
      <c r="G24" s="2" t="s">
        <v>21</v>
      </c>
      <c r="I24" s="2" t="s">
        <v>22</v>
      </c>
      <c r="J24" s="2" t="s">
        <v>23</v>
      </c>
      <c r="K24" s="2" t="s">
        <v>24</v>
      </c>
      <c r="L24" s="2" t="s">
        <v>25</v>
      </c>
    </row>
    <row r="25" spans="1:12" ht="22.55" x14ac:dyDescent="0.2">
      <c r="A25" s="111" t="s">
        <v>38</v>
      </c>
      <c r="B25" s="29" t="str">
        <f>IFERROR(VLOOKUP(A25,'List of key experts'!$B$11:$D$34,3,0)&amp;" "&amp;VLOOKUP(A25,'List of key experts'!$B$11:$D$34,2,0),"N.N.")</f>
        <v>N.N.</v>
      </c>
      <c r="C25" s="7" t="s">
        <v>39</v>
      </c>
      <c r="D25" s="12">
        <v>320</v>
      </c>
      <c r="E25" s="30"/>
      <c r="F25" s="10">
        <f t="shared" ref="F25:F32" si="0">D25*E25</f>
        <v>0</v>
      </c>
      <c r="G25" s="13"/>
      <c r="I25" s="34">
        <f>D25</f>
        <v>320</v>
      </c>
      <c r="J25" s="35"/>
      <c r="K25" s="34">
        <f t="shared" ref="K25:K32" si="1">I25+J25</f>
        <v>320</v>
      </c>
      <c r="L25" s="36">
        <f>K25*E25</f>
        <v>0</v>
      </c>
    </row>
    <row r="26" spans="1:12" ht="22.55" x14ac:dyDescent="0.2">
      <c r="A26" s="111" t="s">
        <v>40</v>
      </c>
      <c r="B26" s="29" t="str">
        <f>IFERROR(VLOOKUP(A26,'List of key experts'!$B$11:$D$34,3,0)&amp;" "&amp;VLOOKUP(A26,'List of key experts'!$B$11:$D$34,2,0),"N.N.")</f>
        <v>N.N.</v>
      </c>
      <c r="C26" s="7" t="s">
        <v>39</v>
      </c>
      <c r="D26" s="12">
        <v>640</v>
      </c>
      <c r="E26" s="30"/>
      <c r="F26" s="10">
        <f t="shared" si="0"/>
        <v>0</v>
      </c>
      <c r="G26" s="13"/>
      <c r="I26" s="34">
        <f>D26</f>
        <v>640</v>
      </c>
      <c r="J26" s="35"/>
      <c r="K26" s="34">
        <f t="shared" si="1"/>
        <v>640</v>
      </c>
      <c r="L26" s="36">
        <f>K26*E26</f>
        <v>0</v>
      </c>
    </row>
    <row r="27" spans="1:12" ht="22.55" x14ac:dyDescent="0.2">
      <c r="A27" s="111" t="s">
        <v>41</v>
      </c>
      <c r="B27" s="29" t="str">
        <f>IFERROR(VLOOKUP(A27,'List of key experts'!$B$11:$D$34,3,0)&amp;" "&amp;VLOOKUP(A27,'List of key experts'!$B$11:$D$34,2,0),"N.N.")</f>
        <v>N.N.</v>
      </c>
      <c r="C27" s="7" t="s">
        <v>39</v>
      </c>
      <c r="D27" s="12">
        <v>640</v>
      </c>
      <c r="E27" s="30"/>
      <c r="F27" s="10">
        <f t="shared" si="0"/>
        <v>0</v>
      </c>
      <c r="G27" s="13"/>
      <c r="I27" s="34">
        <f>D27</f>
        <v>640</v>
      </c>
      <c r="J27" s="35"/>
      <c r="K27" s="34">
        <f t="shared" si="1"/>
        <v>640</v>
      </c>
      <c r="L27" s="36">
        <f>K27*E27</f>
        <v>0</v>
      </c>
    </row>
    <row r="28" spans="1:12" ht="22.55" hidden="1" x14ac:dyDescent="0.2">
      <c r="A28" s="111" t="s">
        <v>42</v>
      </c>
      <c r="B28" s="29" t="str">
        <f>IFERROR(VLOOKUP(A28,'List of key experts'!$B$11:$D$34,3,0)&amp;" "&amp;VLOOKUP(A28,'List of key experts'!$B$11:$D$34,2,0),"N.N.")</f>
        <v xml:space="preserve"> </v>
      </c>
      <c r="C28" s="7" t="s">
        <v>39</v>
      </c>
      <c r="D28" s="9"/>
      <c r="E28" s="30"/>
      <c r="F28" s="10">
        <f t="shared" si="0"/>
        <v>0</v>
      </c>
      <c r="G28" s="13"/>
      <c r="I28" s="34">
        <f>D28</f>
        <v>0</v>
      </c>
      <c r="J28" s="35"/>
      <c r="K28" s="34">
        <f t="shared" si="1"/>
        <v>0</v>
      </c>
      <c r="L28" s="36">
        <f>K28*E28</f>
        <v>0</v>
      </c>
    </row>
    <row r="29" spans="1:12" ht="22.55" hidden="1" x14ac:dyDescent="0.2">
      <c r="A29" s="111" t="s">
        <v>52</v>
      </c>
      <c r="B29" s="28" t="str">
        <f>IFERROR(VLOOKUP(A29,'List of key experts'!$B$11:$D$34,3,0)&amp;" "&amp;VLOOKUP(A29,'List of key experts'!$B$11:$D$34,2,0),"N.N.")</f>
        <v>N.N.</v>
      </c>
      <c r="C29" s="7" t="s">
        <v>39</v>
      </c>
      <c r="D29" s="9"/>
      <c r="E29" s="30"/>
      <c r="F29" s="10">
        <f t="shared" si="0"/>
        <v>0</v>
      </c>
      <c r="G29" s="13"/>
      <c r="I29" s="34">
        <f>D29</f>
        <v>0</v>
      </c>
      <c r="J29" s="35"/>
      <c r="K29" s="34">
        <f t="shared" si="1"/>
        <v>0</v>
      </c>
      <c r="L29" s="36">
        <f>K29*E29</f>
        <v>0</v>
      </c>
    </row>
    <row r="30" spans="1:12" ht="22.55" hidden="1" x14ac:dyDescent="0.2">
      <c r="A30" s="111" t="s">
        <v>53</v>
      </c>
      <c r="B30" s="28" t="str">
        <f>IFERROR(VLOOKUP(A30,'List of key experts'!$B$11:$D$34,3,0)&amp;" "&amp;VLOOKUP(A30,'List of key experts'!$B$11:$D$34,2,0),"N.N.")</f>
        <v>N.N.</v>
      </c>
      <c r="C30" s="7" t="s">
        <v>39</v>
      </c>
      <c r="D30" s="9"/>
      <c r="E30" s="30"/>
      <c r="F30" s="10">
        <f t="shared" si="0"/>
        <v>0</v>
      </c>
      <c r="G30" s="13"/>
      <c r="I30" s="34">
        <f>D30</f>
        <v>0</v>
      </c>
      <c r="J30" s="35"/>
      <c r="K30" s="34">
        <f t="shared" si="1"/>
        <v>0</v>
      </c>
      <c r="L30" s="36">
        <f>K30*E30</f>
        <v>0</v>
      </c>
    </row>
    <row r="31" spans="1:12" ht="22.55" x14ac:dyDescent="0.2">
      <c r="A31" s="111" t="s">
        <v>43</v>
      </c>
      <c r="B31" s="28" t="str">
        <f>IFERROR(VLOOKUP(A31,'List of key experts'!$B$11:$D$34,3,0)&amp;" "&amp;VLOOKUP(A31,'List of key experts'!$B$11:$D$34,2,0),"N.N.")</f>
        <v>N.N.</v>
      </c>
      <c r="C31" s="7" t="s">
        <v>39</v>
      </c>
      <c r="D31" s="12">
        <v>60</v>
      </c>
      <c r="E31" s="30"/>
      <c r="F31" s="10">
        <f t="shared" si="0"/>
        <v>0</v>
      </c>
      <c r="G31" s="13"/>
      <c r="I31" s="34">
        <f>D31</f>
        <v>60</v>
      </c>
      <c r="J31" s="35"/>
      <c r="K31" s="34">
        <f t="shared" si="1"/>
        <v>60</v>
      </c>
      <c r="L31" s="36">
        <f>K31*E31</f>
        <v>0</v>
      </c>
    </row>
    <row r="32" spans="1:12" ht="22.55" x14ac:dyDescent="0.2">
      <c r="A32" s="111" t="s">
        <v>44</v>
      </c>
      <c r="B32" s="28" t="str">
        <f>IFERROR(VLOOKUP(A32,'List of key experts'!$B$11:$D$34,3,0)&amp;" "&amp;VLOOKUP(A32,'List of key experts'!$B$11:$D$34,2,0),"N.N.")</f>
        <v>N.N.</v>
      </c>
      <c r="C32" s="7" t="s">
        <v>39</v>
      </c>
      <c r="D32" s="12">
        <v>120</v>
      </c>
      <c r="E32" s="30"/>
      <c r="F32" s="10">
        <f t="shared" si="0"/>
        <v>0</v>
      </c>
      <c r="G32" s="13"/>
      <c r="I32" s="34">
        <f>D32</f>
        <v>120</v>
      </c>
      <c r="J32" s="35"/>
      <c r="K32" s="34">
        <f t="shared" si="1"/>
        <v>120</v>
      </c>
      <c r="L32" s="36">
        <f>K32*E32</f>
        <v>0</v>
      </c>
    </row>
    <row r="33" spans="1:12" ht="22.55" x14ac:dyDescent="0.2">
      <c r="A33" s="111" t="s">
        <v>45</v>
      </c>
      <c r="B33" s="28" t="str">
        <f>IFERROR(VLOOKUP(A33,'List of key experts'!$B$11:$D$34,3,0)&amp;" "&amp;VLOOKUP(A33,'List of key experts'!$B$11:$D$34,2,0),"N.N.")</f>
        <v>N.N.</v>
      </c>
      <c r="C33" s="7" t="s">
        <v>39</v>
      </c>
      <c r="D33" s="113">
        <v>150</v>
      </c>
      <c r="E33" s="87"/>
      <c r="F33" s="10">
        <f t="shared" ref="F33" si="2">D33*E33</f>
        <v>0</v>
      </c>
      <c r="G33" s="13"/>
      <c r="I33" s="34">
        <f>D33</f>
        <v>150</v>
      </c>
      <c r="J33" s="35"/>
      <c r="K33" s="34">
        <f t="shared" ref="K33" si="3">I33+J33</f>
        <v>150</v>
      </c>
      <c r="L33" s="36">
        <f>K33*E33</f>
        <v>0</v>
      </c>
    </row>
    <row r="34" spans="1:12" ht="22.55" x14ac:dyDescent="0.2">
      <c r="A34" s="111" t="s">
        <v>46</v>
      </c>
      <c r="B34" s="28" t="str">
        <f>IFERROR(VLOOKUP(A34,'List of key experts'!$B$11:$D$34,3,0)&amp;" "&amp;VLOOKUP(A34,'List of key experts'!$B$11:$D$34,2,0),"N.N.")</f>
        <v>N.N.</v>
      </c>
      <c r="C34" s="7" t="s">
        <v>39</v>
      </c>
      <c r="D34" s="113">
        <v>140</v>
      </c>
      <c r="E34" s="87"/>
      <c r="F34" s="10">
        <f t="shared" ref="F34" si="4">D34*E34</f>
        <v>0</v>
      </c>
      <c r="G34" s="13"/>
      <c r="I34" s="34">
        <f>D34</f>
        <v>140</v>
      </c>
      <c r="J34" s="35"/>
      <c r="K34" s="34">
        <f t="shared" ref="K34" si="5">I34+J34</f>
        <v>140</v>
      </c>
      <c r="L34" s="36">
        <f>K34*E34</f>
        <v>0</v>
      </c>
    </row>
    <row r="35" spans="1:12" ht="22.55" x14ac:dyDescent="0.2">
      <c r="A35" s="111" t="s">
        <v>47</v>
      </c>
      <c r="B35" s="28" t="str">
        <f>IFERROR(VLOOKUP(A35,'List of key experts'!$B$11:$D$34,3,0)&amp;" "&amp;VLOOKUP(A35,'List of key experts'!$B$11:$D$34,2,0),"N.N.")</f>
        <v>N.N.</v>
      </c>
      <c r="C35" s="7" t="s">
        <v>39</v>
      </c>
      <c r="D35" s="113">
        <v>140</v>
      </c>
      <c r="E35" s="87"/>
      <c r="F35" s="10">
        <f t="shared" ref="F35" si="6">D35*E35</f>
        <v>0</v>
      </c>
      <c r="G35" s="13"/>
      <c r="I35" s="34">
        <f>D35</f>
        <v>140</v>
      </c>
      <c r="J35" s="35"/>
      <c r="K35" s="34">
        <f t="shared" ref="K35" si="7">I35+J35</f>
        <v>140</v>
      </c>
      <c r="L35" s="36">
        <f>K35*E35</f>
        <v>0</v>
      </c>
    </row>
    <row r="36" spans="1:12" s="1" customFormat="1" x14ac:dyDescent="0.2">
      <c r="C36" s="8"/>
      <c r="H36"/>
    </row>
    <row r="37" spans="1:12" x14ac:dyDescent="0.2">
      <c r="A37" s="4" t="s">
        <v>28</v>
      </c>
      <c r="B37" s="4"/>
      <c r="C37" s="4"/>
      <c r="D37" s="4"/>
      <c r="E37" s="4"/>
      <c r="F37" s="11">
        <f>SUM(F25:F36)</f>
        <v>0</v>
      </c>
      <c r="G37" s="4"/>
      <c r="I37" s="4" t="s">
        <v>28</v>
      </c>
      <c r="J37" s="4"/>
      <c r="K37" s="4"/>
      <c r="L37" s="11">
        <f>SUM(L25:L36)</f>
        <v>0</v>
      </c>
    </row>
    <row r="38" spans="1:12" s="23" customFormat="1" ht="22.55" customHeight="1" x14ac:dyDescent="0.2">
      <c r="A38" s="68" t="s">
        <v>48</v>
      </c>
      <c r="B38" s="53"/>
      <c r="C38" s="53"/>
      <c r="D38" s="53"/>
      <c r="E38" s="53"/>
      <c r="F38" s="53"/>
      <c r="G38" s="53"/>
      <c r="H38" s="53"/>
      <c r="I38" s="53"/>
      <c r="J38" s="53"/>
      <c r="K38" s="53"/>
      <c r="L38" s="53"/>
    </row>
    <row r="39" spans="1:12" s="23" customFormat="1" ht="13.5" hidden="1" customHeight="1" x14ac:dyDescent="0.2">
      <c r="A39" s="77" t="s">
        <v>49</v>
      </c>
      <c r="B39" s="84"/>
      <c r="C39" s="84"/>
      <c r="D39" s="84"/>
      <c r="E39" s="84"/>
      <c r="F39" s="84"/>
      <c r="G39" s="84"/>
      <c r="H39" s="84"/>
      <c r="I39" s="84"/>
      <c r="J39" s="84"/>
      <c r="K39" s="84"/>
      <c r="L39" s="84"/>
    </row>
    <row r="40" spans="1:12" s="27" customFormat="1" ht="10.65" hidden="1" x14ac:dyDescent="0.2">
      <c r="A40" s="54"/>
    </row>
    <row r="41" spans="1:12" ht="45.1" hidden="1" x14ac:dyDescent="0.2">
      <c r="A41" s="47" t="s">
        <v>33</v>
      </c>
      <c r="B41" s="2" t="s">
        <v>34</v>
      </c>
      <c r="C41" s="2" t="s">
        <v>50</v>
      </c>
      <c r="D41" s="2" t="s">
        <v>18</v>
      </c>
      <c r="E41" s="2" t="s">
        <v>51</v>
      </c>
      <c r="F41" s="2" t="s">
        <v>37</v>
      </c>
      <c r="G41" s="2" t="s">
        <v>21</v>
      </c>
      <c r="I41" s="2" t="s">
        <v>22</v>
      </c>
      <c r="J41" s="2" t="s">
        <v>23</v>
      </c>
      <c r="K41" s="2" t="s">
        <v>24</v>
      </c>
      <c r="L41" s="2" t="s">
        <v>25</v>
      </c>
    </row>
    <row r="42" spans="1:12" ht="22.55" hidden="1" x14ac:dyDescent="0.2">
      <c r="A42" s="111" t="s">
        <v>52</v>
      </c>
      <c r="B42" s="29" t="str">
        <f>IFERROR(VLOOKUP(A42,'List of key experts'!$B$11:$D$34,3,0)&amp;" "&amp;VLOOKUP(A42,'List of key experts'!$B$11:$D$34,2,0),"N.N.")</f>
        <v>N.N.</v>
      </c>
      <c r="C42" s="7" t="s">
        <v>39</v>
      </c>
      <c r="D42" s="12">
        <v>0</v>
      </c>
      <c r="E42" s="30"/>
      <c r="F42" s="10">
        <f>D42*E42</f>
        <v>0</v>
      </c>
      <c r="G42" s="13" t="s">
        <v>27</v>
      </c>
      <c r="I42" s="34">
        <f>D42</f>
        <v>0</v>
      </c>
      <c r="J42" s="35"/>
      <c r="K42" s="34">
        <f>I42+J42</f>
        <v>0</v>
      </c>
      <c r="L42" s="36">
        <f>K42*E42</f>
        <v>0</v>
      </c>
    </row>
    <row r="43" spans="1:12" ht="22.55" hidden="1" x14ac:dyDescent="0.2">
      <c r="A43" s="111" t="s">
        <v>53</v>
      </c>
      <c r="B43" s="29" t="str">
        <f>IFERROR(VLOOKUP(A43,'List of key experts'!$B$11:$D$34,3,0)&amp;" "&amp;VLOOKUP(A43,'List of key experts'!$B$11:$D$34,2,0),"N.N.")</f>
        <v>N.N.</v>
      </c>
      <c r="C43" s="7" t="s">
        <v>39</v>
      </c>
      <c r="D43" s="12">
        <v>0</v>
      </c>
      <c r="E43" s="30"/>
      <c r="F43" s="10">
        <f>D43*E43</f>
        <v>0</v>
      </c>
      <c r="G43" s="13" t="s">
        <v>27</v>
      </c>
      <c r="I43" s="34">
        <f>D43</f>
        <v>0</v>
      </c>
      <c r="J43" s="35"/>
      <c r="K43" s="34">
        <f>I43+J43</f>
        <v>0</v>
      </c>
      <c r="L43" s="36">
        <f>K43*E43</f>
        <v>0</v>
      </c>
    </row>
    <row r="44" spans="1:12" ht="22.55" hidden="1" x14ac:dyDescent="0.2">
      <c r="A44" s="111" t="s">
        <v>54</v>
      </c>
      <c r="B44" s="29" t="str">
        <f>IFERROR(VLOOKUP(A44,'List of key experts'!$B$11:$D$34,3,0)&amp;" "&amp;VLOOKUP(A44,'List of key experts'!$B$11:$D$34,2,0),"N.N.")</f>
        <v>N.N.</v>
      </c>
      <c r="C44" s="7" t="s">
        <v>39</v>
      </c>
      <c r="D44" s="12">
        <v>0</v>
      </c>
      <c r="E44" s="30"/>
      <c r="F44" s="10">
        <f>D44*E44</f>
        <v>0</v>
      </c>
      <c r="G44" s="13" t="s">
        <v>27</v>
      </c>
      <c r="I44" s="34">
        <f>D44</f>
        <v>0</v>
      </c>
      <c r="J44" s="35"/>
      <c r="K44" s="34">
        <f>I44+J44</f>
        <v>0</v>
      </c>
      <c r="L44" s="36">
        <f>K44*E44</f>
        <v>0</v>
      </c>
    </row>
    <row r="45" spans="1:12" s="1" customFormat="1" ht="4.4000000000000004" x14ac:dyDescent="0.2">
      <c r="C45" s="8"/>
    </row>
    <row r="46" spans="1:12" x14ac:dyDescent="0.2">
      <c r="A46" s="4" t="s">
        <v>28</v>
      </c>
      <c r="B46" s="4"/>
      <c r="C46" s="4"/>
      <c r="D46" s="4"/>
      <c r="E46" s="4"/>
      <c r="F46" s="11">
        <f>SUM(F42:F45)</f>
        <v>0</v>
      </c>
      <c r="G46" s="4"/>
      <c r="I46" s="4" t="s">
        <v>28</v>
      </c>
      <c r="J46" s="4"/>
      <c r="K46" s="4"/>
      <c r="L46" s="11">
        <f>SUM(L42:L45)</f>
        <v>0</v>
      </c>
    </row>
    <row r="47" spans="1:12" s="1" customFormat="1" ht="4.4000000000000004" x14ac:dyDescent="0.2"/>
    <row r="48" spans="1:12" s="1" customFormat="1" x14ac:dyDescent="0.2">
      <c r="A48" s="52" t="s">
        <v>55</v>
      </c>
      <c r="B48" s="53"/>
      <c r="C48" s="53"/>
      <c r="D48" s="53"/>
      <c r="E48" s="53"/>
      <c r="F48" s="53"/>
      <c r="G48" s="53"/>
      <c r="H48" s="53"/>
      <c r="I48" s="53"/>
      <c r="J48" s="53"/>
      <c r="K48" s="53"/>
      <c r="L48" s="53"/>
    </row>
    <row r="49" spans="1:17" x14ac:dyDescent="0.2">
      <c r="A49" s="85" t="s">
        <v>56</v>
      </c>
      <c r="E49" s="6"/>
    </row>
    <row r="50" spans="1:17" ht="45.1" x14ac:dyDescent="0.2">
      <c r="A50" s="47" t="s">
        <v>33</v>
      </c>
      <c r="B50" s="2"/>
      <c r="C50" s="2" t="s">
        <v>50</v>
      </c>
      <c r="D50" s="2" t="s">
        <v>18</v>
      </c>
      <c r="E50" s="2" t="s">
        <v>51</v>
      </c>
      <c r="F50" s="2" t="s">
        <v>37</v>
      </c>
      <c r="G50" s="2" t="s">
        <v>21</v>
      </c>
      <c r="I50" s="2" t="s">
        <v>22</v>
      </c>
      <c r="J50" s="2" t="s">
        <v>23</v>
      </c>
      <c r="K50" s="2" t="s">
        <v>24</v>
      </c>
      <c r="L50" s="2" t="s">
        <v>25</v>
      </c>
    </row>
    <row r="51" spans="1:17" ht="22.55" hidden="1" x14ac:dyDescent="0.2">
      <c r="A51" s="111" t="s">
        <v>239</v>
      </c>
      <c r="B51" s="24" t="s">
        <v>27</v>
      </c>
      <c r="C51" s="86" t="s">
        <v>57</v>
      </c>
      <c r="D51" s="12">
        <v>0</v>
      </c>
      <c r="E51" s="30"/>
      <c r="F51" s="10">
        <f>D51*E51</f>
        <v>0</v>
      </c>
      <c r="G51" s="13" t="s">
        <v>27</v>
      </c>
      <c r="I51" s="34">
        <f>D51</f>
        <v>0</v>
      </c>
      <c r="J51" s="35"/>
      <c r="K51" s="34">
        <f>I51+J51</f>
        <v>0</v>
      </c>
      <c r="L51" s="36">
        <f>K51*E51</f>
        <v>0</v>
      </c>
    </row>
    <row r="52" spans="1:17" ht="22.55" x14ac:dyDescent="0.2">
      <c r="A52" s="111" t="s">
        <v>240</v>
      </c>
      <c r="B52" s="24" t="s">
        <v>27</v>
      </c>
      <c r="C52" s="86" t="s">
        <v>57</v>
      </c>
      <c r="D52" s="12">
        <v>32</v>
      </c>
      <c r="E52" s="30"/>
      <c r="F52" s="10">
        <f>D52*E52</f>
        <v>0</v>
      </c>
      <c r="G52" s="13" t="s">
        <v>58</v>
      </c>
      <c r="I52" s="34">
        <f>D52</f>
        <v>32</v>
      </c>
      <c r="J52" s="35"/>
      <c r="K52" s="34">
        <f>I52+J52</f>
        <v>32</v>
      </c>
      <c r="L52" s="36">
        <f>K52*E52</f>
        <v>0</v>
      </c>
    </row>
    <row r="53" spans="1:17" ht="22.55" hidden="1" x14ac:dyDescent="0.2">
      <c r="A53" s="111" t="s">
        <v>241</v>
      </c>
      <c r="B53" s="24" t="s">
        <v>27</v>
      </c>
      <c r="C53" s="86" t="s">
        <v>57</v>
      </c>
      <c r="D53" s="12">
        <v>0</v>
      </c>
      <c r="E53" s="30"/>
      <c r="F53" s="10">
        <f>D53*E53</f>
        <v>0</v>
      </c>
      <c r="G53" s="13" t="s">
        <v>27</v>
      </c>
      <c r="I53" s="34">
        <f>D53</f>
        <v>0</v>
      </c>
      <c r="J53" s="35"/>
      <c r="K53" s="34">
        <f>I53+J53</f>
        <v>0</v>
      </c>
      <c r="L53" s="36">
        <f>K53*E53</f>
        <v>0</v>
      </c>
    </row>
    <row r="54" spans="1:17" s="1" customFormat="1" ht="4.4000000000000004" x14ac:dyDescent="0.2">
      <c r="C54" s="8"/>
    </row>
    <row r="55" spans="1:17" x14ac:dyDescent="0.2">
      <c r="A55" s="4" t="s">
        <v>28</v>
      </c>
      <c r="B55" s="4"/>
      <c r="C55" s="4"/>
      <c r="D55" s="4"/>
      <c r="E55" s="4"/>
      <c r="F55" s="11">
        <f>SUM(F51:F54)</f>
        <v>0</v>
      </c>
      <c r="G55" s="4"/>
      <c r="I55" s="4" t="s">
        <v>28</v>
      </c>
      <c r="J55" s="4"/>
      <c r="K55" s="4"/>
      <c r="L55" s="11">
        <f>SUM(L51:L54)</f>
        <v>0</v>
      </c>
    </row>
    <row r="56" spans="1:17" s="23" customFormat="1" ht="8.8000000000000007" thickBot="1" x14ac:dyDescent="0.25"/>
    <row r="57" spans="1:17" ht="12.55" thickTop="1" thickBot="1" x14ac:dyDescent="0.25">
      <c r="A57" s="31" t="s">
        <v>59</v>
      </c>
      <c r="B57" s="31"/>
      <c r="C57" s="31"/>
      <c r="D57" s="31"/>
      <c r="E57" s="31"/>
      <c r="F57" s="31"/>
      <c r="G57" s="31"/>
      <c r="I57" s="31" t="s">
        <v>60</v>
      </c>
      <c r="J57" s="31"/>
      <c r="K57" s="31"/>
      <c r="L57" s="31"/>
    </row>
    <row r="58" spans="1:17" s="27" customFormat="1" thickTop="1" x14ac:dyDescent="0.2">
      <c r="A58" s="92" t="s">
        <v>61</v>
      </c>
      <c r="B58" s="92"/>
      <c r="C58" s="92"/>
      <c r="D58" s="92"/>
      <c r="E58" s="92"/>
      <c r="F58" s="92"/>
      <c r="G58" s="92"/>
      <c r="H58" s="92"/>
      <c r="I58" s="92"/>
      <c r="J58" s="92"/>
      <c r="K58" s="92"/>
      <c r="L58" s="92"/>
      <c r="M58" s="92"/>
      <c r="N58" s="92"/>
      <c r="O58" s="92"/>
      <c r="P58" s="92"/>
      <c r="Q58" s="92"/>
    </row>
    <row r="59" spans="1:17" s="27" customFormat="1" ht="10.65" x14ac:dyDescent="0.2">
      <c r="A59" s="93" t="s">
        <v>62</v>
      </c>
      <c r="B59" s="93"/>
      <c r="C59" s="93"/>
      <c r="D59" s="93"/>
      <c r="E59" s="93"/>
      <c r="F59" s="93"/>
      <c r="G59" s="93"/>
      <c r="H59" s="93"/>
      <c r="I59" s="93"/>
      <c r="J59" s="93"/>
      <c r="K59" s="93"/>
      <c r="L59" s="93"/>
      <c r="M59" s="93"/>
      <c r="N59" s="93"/>
      <c r="O59" s="93"/>
      <c r="P59" s="93"/>
      <c r="Q59" s="93"/>
    </row>
    <row r="60" spans="1:17" s="69" customFormat="1" ht="11.3" customHeight="1" x14ac:dyDescent="0.2">
      <c r="A60" s="81" t="s">
        <v>49</v>
      </c>
    </row>
    <row r="61" spans="1:17" s="69" customFormat="1" ht="11.3" customHeight="1" x14ac:dyDescent="0.2">
      <c r="A61" s="81" t="s">
        <v>63</v>
      </c>
    </row>
    <row r="62" spans="1:17" ht="45.1" x14ac:dyDescent="0.2">
      <c r="A62" s="2" t="s">
        <v>16</v>
      </c>
      <c r="B62" s="2" t="s">
        <v>64</v>
      </c>
      <c r="C62" s="2" t="s">
        <v>35</v>
      </c>
      <c r="D62" s="2" t="s">
        <v>18</v>
      </c>
      <c r="E62" s="2" t="s">
        <v>65</v>
      </c>
      <c r="F62" s="2" t="s">
        <v>37</v>
      </c>
      <c r="G62" s="2" t="s">
        <v>21</v>
      </c>
      <c r="I62" s="2" t="s">
        <v>22</v>
      </c>
      <c r="J62" s="2" t="s">
        <v>23</v>
      </c>
      <c r="K62" s="2" t="s">
        <v>24</v>
      </c>
      <c r="L62" s="2" t="s">
        <v>25</v>
      </c>
    </row>
    <row r="63" spans="1:17" x14ac:dyDescent="0.2">
      <c r="A63" s="111" t="s">
        <v>242</v>
      </c>
      <c r="B63" s="111" t="s">
        <v>27</v>
      </c>
      <c r="C63" s="111" t="s">
        <v>66</v>
      </c>
      <c r="D63" s="12">
        <v>50</v>
      </c>
      <c r="E63" s="30"/>
      <c r="F63" s="10">
        <f t="shared" ref="F63:F71" si="8">D63*E63</f>
        <v>0</v>
      </c>
      <c r="G63" s="13" t="s">
        <v>27</v>
      </c>
      <c r="I63" s="34">
        <f>D63</f>
        <v>50</v>
      </c>
      <c r="J63" s="35"/>
      <c r="K63" s="34">
        <f t="shared" ref="K63:K71" si="9">I63+J63</f>
        <v>50</v>
      </c>
      <c r="L63" s="36">
        <f>K63*E63</f>
        <v>0</v>
      </c>
    </row>
    <row r="64" spans="1:17" x14ac:dyDescent="0.2">
      <c r="A64" s="111" t="s">
        <v>67</v>
      </c>
      <c r="B64" s="111"/>
      <c r="C64" s="111" t="s">
        <v>66</v>
      </c>
      <c r="D64" s="113">
        <v>4</v>
      </c>
      <c r="E64" s="87"/>
      <c r="F64" s="10">
        <f t="shared" ref="F64" si="10">D64*E64</f>
        <v>0</v>
      </c>
      <c r="G64" s="13"/>
      <c r="I64" s="34">
        <f>D64</f>
        <v>4</v>
      </c>
      <c r="J64" s="35"/>
      <c r="K64" s="34">
        <f t="shared" ref="K64" si="11">I64+J64</f>
        <v>4</v>
      </c>
      <c r="L64" s="36">
        <f>K64*E64</f>
        <v>0</v>
      </c>
    </row>
    <row r="65" spans="1:12" x14ac:dyDescent="0.2">
      <c r="A65" s="55" t="s">
        <v>68</v>
      </c>
      <c r="B65" s="12"/>
      <c r="C65" s="7" t="s">
        <v>66</v>
      </c>
      <c r="D65" s="12">
        <v>1</v>
      </c>
      <c r="E65" s="110">
        <v>3000</v>
      </c>
      <c r="F65" s="10">
        <f>D65*E65</f>
        <v>3000</v>
      </c>
      <c r="G65" s="13"/>
      <c r="I65" s="34">
        <f>D65</f>
        <v>1</v>
      </c>
      <c r="J65" s="35"/>
      <c r="K65" s="34">
        <f>I65+J65</f>
        <v>1</v>
      </c>
      <c r="L65" s="36">
        <f>K65*E65</f>
        <v>3000</v>
      </c>
    </row>
    <row r="66" spans="1:12" x14ac:dyDescent="0.2">
      <c r="A66" s="111" t="s">
        <v>69</v>
      </c>
      <c r="B66" s="111" t="s">
        <v>27</v>
      </c>
      <c r="C66" s="111" t="s">
        <v>66</v>
      </c>
      <c r="D66" s="12">
        <v>1</v>
      </c>
      <c r="E66" s="88"/>
      <c r="F66" s="10">
        <f t="shared" si="8"/>
        <v>0</v>
      </c>
      <c r="G66" s="13" t="s">
        <v>27</v>
      </c>
      <c r="I66" s="34">
        <f>D66</f>
        <v>1</v>
      </c>
      <c r="J66" s="35"/>
      <c r="K66" s="34">
        <f t="shared" si="9"/>
        <v>1</v>
      </c>
      <c r="L66" s="36">
        <f>K66*E66</f>
        <v>0</v>
      </c>
    </row>
    <row r="67" spans="1:12" ht="33.85" x14ac:dyDescent="0.2">
      <c r="A67" s="111" t="s">
        <v>70</v>
      </c>
      <c r="B67" s="111"/>
      <c r="C67" s="111" t="s">
        <v>66</v>
      </c>
      <c r="D67" s="113">
        <v>1</v>
      </c>
      <c r="E67" s="89"/>
      <c r="F67" s="10">
        <f t="shared" ref="F67" si="12">D67*E67</f>
        <v>0</v>
      </c>
      <c r="G67" s="13"/>
      <c r="I67" s="34">
        <f>D67</f>
        <v>1</v>
      </c>
      <c r="J67" s="35"/>
      <c r="K67" s="34">
        <f t="shared" ref="K67" si="13">I67+J67</f>
        <v>1</v>
      </c>
      <c r="L67" s="36">
        <f>K67*E67</f>
        <v>0</v>
      </c>
    </row>
    <row r="68" spans="1:12" ht="22.55" x14ac:dyDescent="0.2">
      <c r="A68" s="111" t="s">
        <v>243</v>
      </c>
      <c r="B68" s="111" t="s">
        <v>27</v>
      </c>
      <c r="C68" s="111" t="s">
        <v>39</v>
      </c>
      <c r="D68" s="12">
        <v>240</v>
      </c>
      <c r="E68" s="30"/>
      <c r="F68" s="10">
        <f t="shared" si="8"/>
        <v>0</v>
      </c>
      <c r="G68" s="13" t="s">
        <v>27</v>
      </c>
      <c r="I68" s="34">
        <f>D68</f>
        <v>240</v>
      </c>
      <c r="J68" s="35"/>
      <c r="K68" s="34">
        <f t="shared" si="9"/>
        <v>240</v>
      </c>
      <c r="L68" s="36">
        <f>K68*E68</f>
        <v>0</v>
      </c>
    </row>
    <row r="69" spans="1:12" ht="22.55" x14ac:dyDescent="0.2">
      <c r="A69" s="111" t="s">
        <v>244</v>
      </c>
      <c r="B69" s="111"/>
      <c r="C69" s="111" t="s">
        <v>39</v>
      </c>
      <c r="D69" s="12">
        <v>240</v>
      </c>
      <c r="E69" s="30"/>
      <c r="F69" s="10">
        <f t="shared" si="8"/>
        <v>0</v>
      </c>
      <c r="G69" s="13" t="s">
        <v>27</v>
      </c>
      <c r="I69" s="34">
        <f>D69</f>
        <v>240</v>
      </c>
      <c r="J69" s="35"/>
      <c r="K69" s="34">
        <f t="shared" si="9"/>
        <v>240</v>
      </c>
      <c r="L69" s="36">
        <f>K69*E69</f>
        <v>0</v>
      </c>
    </row>
    <row r="70" spans="1:12" hidden="1" x14ac:dyDescent="0.2">
      <c r="A70" s="111"/>
      <c r="B70" s="111"/>
      <c r="C70" s="111"/>
      <c r="D70" s="113">
        <v>0</v>
      </c>
      <c r="E70" s="87"/>
      <c r="F70" s="10">
        <f t="shared" ref="F70" si="14">D70*E70</f>
        <v>0</v>
      </c>
      <c r="G70" s="13"/>
      <c r="I70" s="34">
        <f>D70</f>
        <v>0</v>
      </c>
      <c r="J70" s="35"/>
      <c r="K70" s="34">
        <f t="shared" ref="K70" si="15">I70+J70</f>
        <v>0</v>
      </c>
      <c r="L70" s="36">
        <f>K70*E70</f>
        <v>0</v>
      </c>
    </row>
    <row r="71" spans="1:12" x14ac:dyDescent="0.2">
      <c r="A71" s="111" t="s">
        <v>71</v>
      </c>
      <c r="B71" s="111" t="s">
        <v>27</v>
      </c>
      <c r="C71" s="111" t="s">
        <v>66</v>
      </c>
      <c r="D71" s="12">
        <v>1</v>
      </c>
      <c r="E71" s="30"/>
      <c r="F71" s="10">
        <f t="shared" si="8"/>
        <v>0</v>
      </c>
      <c r="G71" s="13" t="s">
        <v>27</v>
      </c>
      <c r="I71" s="34">
        <f>D71</f>
        <v>1</v>
      </c>
      <c r="J71" s="35"/>
      <c r="K71" s="34">
        <f t="shared" si="9"/>
        <v>1</v>
      </c>
      <c r="L71" s="36">
        <f>K71*E71</f>
        <v>0</v>
      </c>
    </row>
    <row r="72" spans="1:12" s="1" customFormat="1" ht="5.65" customHeight="1" x14ac:dyDescent="0.2">
      <c r="C72" s="8"/>
    </row>
    <row r="73" spans="1:12" x14ac:dyDescent="0.2">
      <c r="A73" s="4" t="s">
        <v>28</v>
      </c>
      <c r="B73" s="4"/>
      <c r="C73" s="4"/>
      <c r="D73" s="4"/>
      <c r="E73" s="4"/>
      <c r="F73" s="11">
        <f>SUM(F63:F72)</f>
        <v>3000</v>
      </c>
      <c r="G73" s="4"/>
      <c r="I73" s="4" t="s">
        <v>28</v>
      </c>
      <c r="J73" s="4"/>
      <c r="K73" s="4"/>
      <c r="L73" s="11">
        <f>SUM(L63:L72)</f>
        <v>3000</v>
      </c>
    </row>
    <row r="74" spans="1:12" s="23" customFormat="1" ht="8.8000000000000007" thickBot="1" x14ac:dyDescent="0.25"/>
    <row r="75" spans="1:12" ht="12.55" thickTop="1" thickBot="1" x14ac:dyDescent="0.25">
      <c r="A75" s="56" t="s">
        <v>72</v>
      </c>
      <c r="B75" s="31"/>
      <c r="C75" s="31"/>
      <c r="D75" s="31"/>
      <c r="E75" s="31"/>
      <c r="F75" s="31"/>
      <c r="G75" s="31"/>
      <c r="I75" s="31" t="s">
        <v>73</v>
      </c>
      <c r="J75" s="31"/>
      <c r="K75" s="31"/>
      <c r="L75" s="31"/>
    </row>
    <row r="76" spans="1:12" s="27" customFormat="1" ht="6.3" thickTop="1" x14ac:dyDescent="0.2"/>
    <row r="77" spans="1:12" ht="45.1" x14ac:dyDescent="0.2">
      <c r="A77" s="2" t="s">
        <v>16</v>
      </c>
      <c r="B77" s="2" t="s">
        <v>64</v>
      </c>
      <c r="C77" s="2" t="s">
        <v>50</v>
      </c>
      <c r="D77" s="2" t="s">
        <v>18</v>
      </c>
      <c r="E77" s="2" t="s">
        <v>65</v>
      </c>
      <c r="F77" s="2" t="s">
        <v>37</v>
      </c>
      <c r="G77" s="2" t="s">
        <v>21</v>
      </c>
      <c r="I77" s="2" t="s">
        <v>22</v>
      </c>
      <c r="J77" s="2" t="s">
        <v>23</v>
      </c>
      <c r="K77" s="2" t="s">
        <v>24</v>
      </c>
      <c r="L77" s="2" t="s">
        <v>25</v>
      </c>
    </row>
    <row r="78" spans="1:12" ht="22.55" x14ac:dyDescent="0.2">
      <c r="A78" s="49" t="s">
        <v>74</v>
      </c>
      <c r="B78" s="111" t="s">
        <v>27</v>
      </c>
      <c r="C78" s="82" t="s">
        <v>66</v>
      </c>
      <c r="D78" s="12">
        <v>1</v>
      </c>
      <c r="E78" s="110">
        <v>30000</v>
      </c>
      <c r="F78" s="10">
        <f t="shared" ref="F78:F84" si="16">D78*E78</f>
        <v>30000</v>
      </c>
      <c r="G78" s="13" t="s">
        <v>75</v>
      </c>
      <c r="I78" s="34">
        <f>D78</f>
        <v>1</v>
      </c>
      <c r="J78" s="35"/>
      <c r="K78" s="34">
        <f t="shared" ref="K78:K84" si="17">I78+J78</f>
        <v>1</v>
      </c>
      <c r="L78" s="36">
        <f>K78*E78</f>
        <v>30000</v>
      </c>
    </row>
    <row r="79" spans="1:12" ht="22.55" x14ac:dyDescent="0.2">
      <c r="A79" s="12" t="s">
        <v>76</v>
      </c>
      <c r="B79" s="111" t="s">
        <v>27</v>
      </c>
      <c r="C79" s="82" t="s">
        <v>77</v>
      </c>
      <c r="D79" s="12">
        <v>32</v>
      </c>
      <c r="E79" s="30"/>
      <c r="F79" s="10">
        <f t="shared" si="16"/>
        <v>0</v>
      </c>
      <c r="G79" s="13" t="s">
        <v>27</v>
      </c>
      <c r="I79" s="34">
        <f>D79</f>
        <v>32</v>
      </c>
      <c r="J79" s="35"/>
      <c r="K79" s="34">
        <f t="shared" si="17"/>
        <v>32</v>
      </c>
      <c r="L79" s="36">
        <f>K79*E79</f>
        <v>0</v>
      </c>
    </row>
    <row r="80" spans="1:12" x14ac:dyDescent="0.2">
      <c r="A80" s="113" t="s">
        <v>78</v>
      </c>
      <c r="B80" s="111"/>
      <c r="C80" s="117" t="s">
        <v>77</v>
      </c>
      <c r="D80" s="113">
        <v>32</v>
      </c>
      <c r="E80" s="87"/>
      <c r="F80" s="10">
        <f t="shared" ref="F80" si="18">D80*E80</f>
        <v>0</v>
      </c>
      <c r="G80" s="13"/>
      <c r="I80" s="34">
        <f>D80</f>
        <v>32</v>
      </c>
      <c r="J80" s="35"/>
      <c r="K80" s="34">
        <f t="shared" ref="K80" si="19">I80+J80</f>
        <v>32</v>
      </c>
      <c r="L80" s="36">
        <f>K80*E80</f>
        <v>0</v>
      </c>
    </row>
    <row r="81" spans="1:12" x14ac:dyDescent="0.2">
      <c r="A81" s="12" t="s">
        <v>79</v>
      </c>
      <c r="B81" s="111" t="s">
        <v>27</v>
      </c>
      <c r="C81" s="5" t="s">
        <v>66</v>
      </c>
      <c r="D81" s="12">
        <v>1</v>
      </c>
      <c r="E81" s="110">
        <v>20000</v>
      </c>
      <c r="F81" s="10">
        <f t="shared" si="16"/>
        <v>20000</v>
      </c>
      <c r="G81" s="13" t="s">
        <v>27</v>
      </c>
      <c r="I81" s="34">
        <f>D81</f>
        <v>1</v>
      </c>
      <c r="J81" s="35"/>
      <c r="K81" s="34">
        <f t="shared" si="17"/>
        <v>1</v>
      </c>
      <c r="L81" s="36">
        <f>K81*E81</f>
        <v>20000</v>
      </c>
    </row>
    <row r="82" spans="1:12" x14ac:dyDescent="0.2">
      <c r="A82" s="49" t="s">
        <v>80</v>
      </c>
      <c r="B82" s="111" t="s">
        <v>27</v>
      </c>
      <c r="C82" s="5" t="s">
        <v>66</v>
      </c>
      <c r="D82" s="12">
        <v>1</v>
      </c>
      <c r="E82" s="110">
        <v>250000</v>
      </c>
      <c r="F82" s="10">
        <f t="shared" si="16"/>
        <v>250000</v>
      </c>
      <c r="G82" s="13" t="s">
        <v>27</v>
      </c>
      <c r="I82" s="34">
        <f>D82</f>
        <v>1</v>
      </c>
      <c r="J82" s="35"/>
      <c r="K82" s="34">
        <f t="shared" si="17"/>
        <v>1</v>
      </c>
      <c r="L82" s="36">
        <f>K82*E82</f>
        <v>250000</v>
      </c>
    </row>
    <row r="83" spans="1:12" ht="22.55" x14ac:dyDescent="0.2">
      <c r="A83" s="111" t="s">
        <v>81</v>
      </c>
      <c r="B83" s="111" t="s">
        <v>27</v>
      </c>
      <c r="C83" s="111" t="s">
        <v>66</v>
      </c>
      <c r="D83" s="12">
        <v>1</v>
      </c>
      <c r="E83" s="110">
        <v>25000</v>
      </c>
      <c r="F83" s="10">
        <f t="shared" si="16"/>
        <v>25000</v>
      </c>
      <c r="G83" s="13" t="s">
        <v>82</v>
      </c>
      <c r="I83" s="34">
        <f>D83</f>
        <v>1</v>
      </c>
      <c r="J83" s="35"/>
      <c r="K83" s="34">
        <f t="shared" si="17"/>
        <v>1</v>
      </c>
      <c r="L83" s="36">
        <f>K83*E83</f>
        <v>25000</v>
      </c>
    </row>
    <row r="84" spans="1:12" ht="33.85" x14ac:dyDescent="0.2">
      <c r="A84" s="111" t="s">
        <v>245</v>
      </c>
      <c r="B84" s="45"/>
      <c r="C84" s="78" t="s">
        <v>83</v>
      </c>
      <c r="D84" s="12">
        <v>1</v>
      </c>
      <c r="E84" s="110">
        <v>40000</v>
      </c>
      <c r="F84" s="10">
        <f t="shared" si="16"/>
        <v>40000</v>
      </c>
      <c r="G84" s="13" t="s">
        <v>84</v>
      </c>
      <c r="I84" s="34">
        <f>D84</f>
        <v>1</v>
      </c>
      <c r="J84" s="35"/>
      <c r="K84" s="34">
        <f t="shared" si="17"/>
        <v>1</v>
      </c>
      <c r="L84" s="36">
        <f>K84*E84</f>
        <v>40000</v>
      </c>
    </row>
    <row r="85" spans="1:12" s="1" customFormat="1" ht="4.4000000000000004" x14ac:dyDescent="0.2"/>
    <row r="86" spans="1:12" x14ac:dyDescent="0.2">
      <c r="A86" s="4" t="s">
        <v>28</v>
      </c>
      <c r="B86" s="4"/>
      <c r="C86" s="4"/>
      <c r="D86" s="4"/>
      <c r="E86" s="4"/>
      <c r="F86" s="11">
        <f>SUM(F78:F85)</f>
        <v>365000</v>
      </c>
      <c r="G86" s="4"/>
      <c r="I86" s="4" t="s">
        <v>28</v>
      </c>
      <c r="J86" s="4"/>
      <c r="K86" s="4"/>
      <c r="L86" s="11">
        <f>SUM(L78:L85)</f>
        <v>365000</v>
      </c>
    </row>
    <row r="87" spans="1:12" s="23" customFormat="1" ht="8.8000000000000007" thickBot="1" x14ac:dyDescent="0.25"/>
    <row r="88" spans="1:12" ht="12.55" thickTop="1" thickBot="1" x14ac:dyDescent="0.25">
      <c r="A88" s="31" t="s">
        <v>85</v>
      </c>
      <c r="B88" s="31"/>
      <c r="C88" s="31"/>
      <c r="D88" s="31"/>
      <c r="E88" s="31"/>
      <c r="F88" s="31"/>
      <c r="G88" s="31"/>
      <c r="I88" s="31" t="s">
        <v>86</v>
      </c>
      <c r="J88" s="31"/>
      <c r="K88" s="31"/>
      <c r="L88" s="31"/>
    </row>
    <row r="89" spans="1:12" s="27" customFormat="1" ht="4.55" customHeight="1" thickTop="1" x14ac:dyDescent="0.2"/>
    <row r="90" spans="1:12" s="27" customFormat="1" ht="5.65" hidden="1" x14ac:dyDescent="0.2">
      <c r="F90" s="71">
        <f>F86+F73+F55+F46+F18+F37</f>
        <v>368000</v>
      </c>
    </row>
    <row r="91" spans="1:12" s="27" customFormat="1" ht="74.2" customHeight="1" x14ac:dyDescent="0.2">
      <c r="A91" s="79" t="s">
        <v>87</v>
      </c>
      <c r="B91" s="70" t="s">
        <v>88</v>
      </c>
      <c r="C91" s="79" t="str">
        <f>IF(rUST="VAT is payable by a third country", "Please enter third country (acc. to sect. 3.3 of the Terms and Conditions) or 'not applicable' in column G", "")</f>
        <v/>
      </c>
      <c r="D91" s="70">
        <v>0</v>
      </c>
      <c r="E91" s="75"/>
      <c r="F91" s="15">
        <f>D91*F90</f>
        <v>0</v>
      </c>
      <c r="G91" s="90" t="s">
        <v>89</v>
      </c>
    </row>
    <row r="92" spans="1:12" x14ac:dyDescent="0.2">
      <c r="A92" s="4" t="s">
        <v>90</v>
      </c>
      <c r="B92" s="4"/>
      <c r="C92" s="4"/>
      <c r="D92" s="4"/>
      <c r="E92" s="4"/>
      <c r="F92" s="15">
        <f>F90+F91</f>
        <v>368000</v>
      </c>
      <c r="G92" s="4"/>
      <c r="I92" s="4" t="s">
        <v>90</v>
      </c>
      <c r="J92" s="4"/>
      <c r="K92" s="4"/>
      <c r="L92" s="15">
        <f>L86+L73+L55+L46+L18+L37</f>
        <v>368000</v>
      </c>
    </row>
    <row r="93" spans="1:12" hidden="1" x14ac:dyDescent="0.2">
      <c r="A93" s="14" t="s">
        <v>91</v>
      </c>
      <c r="B93" s="14"/>
      <c r="C93" s="14"/>
      <c r="D93" s="76">
        <v>0</v>
      </c>
      <c r="E93" s="14"/>
      <c r="F93" s="16">
        <f>F90*D93</f>
        <v>0</v>
      </c>
      <c r="G93" s="14"/>
      <c r="I93" s="14" t="str">
        <f>"plus value-added tax "&amp;TEXT(B93,"0%")</f>
        <v>plus value-added tax 0%</v>
      </c>
      <c r="J93" s="14"/>
      <c r="K93" s="37"/>
      <c r="L93" s="16">
        <f>B93*L92</f>
        <v>0</v>
      </c>
    </row>
    <row r="94" spans="1:12" hidden="1" x14ac:dyDescent="0.2">
      <c r="A94" s="4" t="s">
        <v>92</v>
      </c>
      <c r="B94" s="4"/>
      <c r="C94" s="4"/>
      <c r="D94" s="4"/>
      <c r="E94" s="4"/>
      <c r="F94" s="15">
        <f>F92+F93</f>
        <v>368000</v>
      </c>
      <c r="G94" s="4"/>
      <c r="I94" s="4" t="s">
        <v>92</v>
      </c>
      <c r="J94" s="4"/>
      <c r="K94" s="4"/>
      <c r="L94" s="15">
        <f>L92+L93</f>
        <v>368000</v>
      </c>
    </row>
    <row r="95" spans="1:12" s="23" customFormat="1" ht="8.15" x14ac:dyDescent="0.2"/>
    <row r="96" spans="1:12" s="23" customFormat="1" ht="8.8000000000000007" thickBot="1" x14ac:dyDescent="0.25"/>
    <row r="97" spans="1:12" ht="12.55" thickTop="1" thickBot="1" x14ac:dyDescent="0.25">
      <c r="A97" s="31" t="s">
        <v>93</v>
      </c>
      <c r="B97" s="31"/>
      <c r="C97" s="31"/>
      <c r="D97" s="31"/>
      <c r="E97" s="31"/>
      <c r="F97" s="31"/>
      <c r="G97" s="31"/>
      <c r="I97" s="56" t="s">
        <v>94</v>
      </c>
      <c r="J97" s="31"/>
      <c r="K97" s="31"/>
      <c r="L97" s="31"/>
    </row>
    <row r="98" spans="1:12" s="25" customFormat="1" ht="9.4" thickTop="1" x14ac:dyDescent="0.2"/>
    <row r="99" spans="1:12" x14ac:dyDescent="0.2">
      <c r="A99" s="64" t="s">
        <v>95</v>
      </c>
      <c r="B99" s="65"/>
      <c r="C99" s="65"/>
      <c r="D99" s="65"/>
      <c r="E99" s="65"/>
      <c r="F99" s="65"/>
      <c r="G99" s="65"/>
      <c r="I99" s="98"/>
      <c r="J99" s="98"/>
      <c r="K99" s="98"/>
      <c r="L99" s="98"/>
    </row>
    <row r="100" spans="1:12" ht="31.5" customHeight="1" x14ac:dyDescent="0.2">
      <c r="A100" s="107" t="s">
        <v>96</v>
      </c>
      <c r="B100" s="108"/>
      <c r="C100" s="108"/>
      <c r="D100" s="108"/>
      <c r="E100" s="108"/>
      <c r="F100" s="108"/>
      <c r="G100" s="108"/>
      <c r="I100" s="99" t="s">
        <v>97</v>
      </c>
      <c r="J100" s="100"/>
      <c r="K100" s="100"/>
      <c r="L100" s="100"/>
    </row>
    <row r="101" spans="1:12" ht="45.4" customHeight="1" x14ac:dyDescent="0.2">
      <c r="A101" s="94" t="s">
        <v>98</v>
      </c>
      <c r="B101" s="95"/>
      <c r="C101" s="95"/>
      <c r="D101" s="95"/>
      <c r="E101" s="95"/>
      <c r="F101" s="95"/>
      <c r="G101" s="95"/>
      <c r="I101" s="100"/>
      <c r="J101" s="100"/>
      <c r="K101" s="100"/>
      <c r="L101" s="100"/>
    </row>
    <row r="102" spans="1:12" ht="79.55" customHeight="1" x14ac:dyDescent="0.2">
      <c r="A102" s="94" t="s">
        <v>99</v>
      </c>
      <c r="B102" s="95"/>
      <c r="C102" s="95"/>
      <c r="D102" s="95"/>
      <c r="E102" s="95"/>
      <c r="F102" s="95"/>
      <c r="G102" s="95"/>
      <c r="I102" s="100"/>
      <c r="J102" s="100"/>
      <c r="K102" s="100"/>
      <c r="L102" s="100"/>
    </row>
    <row r="103" spans="1:12" ht="63.4" customHeight="1" x14ac:dyDescent="0.2">
      <c r="A103" s="94" t="s">
        <v>100</v>
      </c>
      <c r="B103" s="95"/>
      <c r="C103" s="95"/>
      <c r="D103" s="95"/>
      <c r="E103" s="95"/>
      <c r="F103" s="95"/>
      <c r="G103" s="95"/>
      <c r="I103" s="100"/>
      <c r="J103" s="100"/>
      <c r="K103" s="100"/>
      <c r="L103" s="100"/>
    </row>
    <row r="104" spans="1:12" ht="54" customHeight="1" x14ac:dyDescent="0.2">
      <c r="A104" s="96" t="s">
        <v>101</v>
      </c>
      <c r="B104" s="97"/>
      <c r="C104" s="97"/>
      <c r="D104" s="97"/>
      <c r="E104" s="97"/>
      <c r="F104" s="97"/>
      <c r="G104" s="97"/>
    </row>
    <row r="105" spans="1:12" ht="58.55" customHeight="1" x14ac:dyDescent="0.2">
      <c r="A105" s="96" t="s">
        <v>102</v>
      </c>
      <c r="B105" s="97"/>
      <c r="C105" s="97"/>
      <c r="D105" s="97"/>
      <c r="E105" s="97"/>
      <c r="F105" s="97"/>
      <c r="G105" s="97"/>
    </row>
  </sheetData>
  <sheetProtection algorithmName="SHA-512" hashValue="9asQniOOz4uaGDNlNAVhQQWg28Uq5coR0TQ+W9CSWRnID2cF+P191zuB1rXEqsztu44TqCPAjMi+l71iTBho7A==" saltValue="MjwIAk8PJMBmazVFBu+W2A==" spinCount="100000" sheet="1" objects="1" scenarios="1" formatCells="0" formatRows="0"/>
  <mergeCells count="22">
    <mergeCell ref="B1:G1"/>
    <mergeCell ref="I99:L99"/>
    <mergeCell ref="I100:L103"/>
    <mergeCell ref="B12:C12"/>
    <mergeCell ref="D5:G5"/>
    <mergeCell ref="D3:E3"/>
    <mergeCell ref="K3:L3"/>
    <mergeCell ref="I5:L5"/>
    <mergeCell ref="K8:L8"/>
    <mergeCell ref="D8:G8"/>
    <mergeCell ref="B13:C13"/>
    <mergeCell ref="B14:C14"/>
    <mergeCell ref="B15:C15"/>
    <mergeCell ref="B16:C16"/>
    <mergeCell ref="A100:G100"/>
    <mergeCell ref="A58:Q58"/>
    <mergeCell ref="A59:Q59"/>
    <mergeCell ref="A101:G101"/>
    <mergeCell ref="A105:G105"/>
    <mergeCell ref="A102:G102"/>
    <mergeCell ref="A103:G103"/>
    <mergeCell ref="A104:G104"/>
  </mergeCells>
  <phoneticPr fontId="8" type="noConversion"/>
  <conditionalFormatting sqref="E13">
    <cfRule type="expression" dxfId="0"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83 C63:C71" xr:uid="{00000000-0002-0000-0100-000001000000}">
      <formula1>Erstattungsart</formula1>
    </dataValidation>
    <dataValidation type="list" allowBlank="1" showInputMessage="1" sqref="A42:A44 A25:A35" xr:uid="{00000000-0002-0000-0100-000002000000}">
      <formula1>lSFK</formula1>
    </dataValidation>
    <dataValidation type="decimal" operator="greaterThanOrEqual" allowBlank="1" showInputMessage="1" showErrorMessage="1" error="Bitte geben Sie eine Zahl ein!" sqref="D59:E59 D93 D91" xr:uid="{5A45D0A1-943F-43B7-81E1-D8DE3DA22226}">
      <formula1>-10000000</formula1>
    </dataValidation>
  </dataValidations>
  <hyperlinks>
    <hyperlink ref="A59"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5"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1.3" x14ac:dyDescent="0.2"/>
  <cols>
    <col min="1" max="1" width="2.75" customWidth="1"/>
    <col min="2" max="2" width="35" customWidth="1"/>
    <col min="3" max="3" width="19" customWidth="1"/>
    <col min="4" max="4" width="19.375" customWidth="1"/>
    <col min="5" max="5" width="13.125" customWidth="1"/>
    <col min="6" max="6" width="21.125" customWidth="1"/>
    <col min="7" max="7" width="66.125" customWidth="1"/>
  </cols>
  <sheetData>
    <row r="2" spans="2:7" x14ac:dyDescent="0.2">
      <c r="B2" s="109" t="s">
        <v>103</v>
      </c>
      <c r="C2" s="109"/>
      <c r="D2" s="109"/>
      <c r="E2" s="109"/>
      <c r="F2" s="109"/>
      <c r="G2" s="109"/>
    </row>
    <row r="3" spans="2:7" x14ac:dyDescent="0.2">
      <c r="B3" s="6" t="s">
        <v>104</v>
      </c>
    </row>
    <row r="4" spans="2:7" x14ac:dyDescent="0.2">
      <c r="B4" s="6" t="s">
        <v>105</v>
      </c>
    </row>
    <row r="5" spans="2:7" s="1" customFormat="1" ht="4.4000000000000004" x14ac:dyDescent="0.2"/>
    <row r="6" spans="2:7" x14ac:dyDescent="0.2">
      <c r="B6" t="s">
        <v>106</v>
      </c>
      <c r="C6" t="str">
        <f>_xlfn.SINGLE(IF(_xlfn.SINGLE('Price Schedule'!B3)="","",'Price Schedule'!B3))</f>
        <v>t.b.a.</v>
      </c>
      <c r="E6" t="s">
        <v>7</v>
      </c>
      <c r="F6" s="19">
        <f>'Price Schedule'!D3</f>
        <v>0</v>
      </c>
    </row>
    <row r="7" spans="2:7" s="1" customFormat="1" ht="4.4000000000000004" x14ac:dyDescent="0.2">
      <c r="C7" s="17"/>
      <c r="F7" s="18"/>
    </row>
    <row r="8" spans="2:7" ht="33.85" x14ac:dyDescent="0.2">
      <c r="B8" t="s">
        <v>107</v>
      </c>
      <c r="C8" t="str">
        <f>_xlfn.SINGLE(IF(_xlfn.SINGLE('Price Schedule'!B5)="","",'Price Schedule'!B5))</f>
        <v>G-018110-001</v>
      </c>
      <c r="E8" s="48" t="s">
        <v>108</v>
      </c>
      <c r="F8" s="3" t="str">
        <f>IF(VENr="","",VENr)</f>
        <v/>
      </c>
    </row>
    <row r="9" spans="2:7" s="1" customFormat="1" ht="4.4000000000000004" x14ac:dyDescent="0.2">
      <c r="C9" s="17"/>
      <c r="F9" s="17"/>
    </row>
    <row r="10" spans="2:7" x14ac:dyDescent="0.2">
      <c r="B10" s="2" t="s">
        <v>109</v>
      </c>
      <c r="C10" s="2" t="s">
        <v>34</v>
      </c>
      <c r="D10" s="2" t="s">
        <v>110</v>
      </c>
      <c r="E10" s="2" t="s">
        <v>111</v>
      </c>
      <c r="F10" s="2" t="s">
        <v>112</v>
      </c>
      <c r="G10" s="2" t="s">
        <v>113</v>
      </c>
    </row>
    <row r="11" spans="2:7" x14ac:dyDescent="0.2">
      <c r="B11" s="57" t="s">
        <v>114</v>
      </c>
      <c r="C11" s="13"/>
      <c r="D11" s="13"/>
      <c r="E11" s="26"/>
      <c r="F11" s="13"/>
      <c r="G11" s="13"/>
    </row>
    <row r="12" spans="2:7" x14ac:dyDescent="0.2">
      <c r="B12" s="13" t="s">
        <v>115</v>
      </c>
      <c r="C12" s="13"/>
      <c r="D12" s="13"/>
      <c r="E12" s="26"/>
      <c r="F12" s="13"/>
      <c r="G12" s="13"/>
    </row>
    <row r="13" spans="2:7" x14ac:dyDescent="0.2">
      <c r="B13" s="13" t="s">
        <v>116</v>
      </c>
      <c r="C13" s="13"/>
      <c r="D13" s="13"/>
      <c r="E13" s="26"/>
      <c r="F13" s="13"/>
      <c r="G13" s="13"/>
    </row>
    <row r="14" spans="2:7" x14ac:dyDescent="0.2">
      <c r="B14" s="13" t="s">
        <v>117</v>
      </c>
      <c r="C14" s="13"/>
      <c r="D14" s="13"/>
      <c r="E14" s="26"/>
      <c r="F14" s="13"/>
      <c r="G14" s="13"/>
    </row>
    <row r="15" spans="2:7" x14ac:dyDescent="0.2">
      <c r="B15" s="13" t="s">
        <v>118</v>
      </c>
      <c r="C15" s="13"/>
      <c r="D15" s="13"/>
      <c r="E15" s="26"/>
      <c r="F15" s="13"/>
      <c r="G15" s="13"/>
    </row>
    <row r="16" spans="2:7" x14ac:dyDescent="0.2">
      <c r="B16" s="13" t="s">
        <v>119</v>
      </c>
      <c r="C16" s="13"/>
      <c r="D16" s="13"/>
      <c r="E16" s="26"/>
      <c r="F16" s="13"/>
      <c r="G16" s="13"/>
    </row>
    <row r="17" spans="2:7" x14ac:dyDescent="0.2">
      <c r="B17" s="57" t="s">
        <v>120</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375" defaultRowHeight="11.3" x14ac:dyDescent="0.2"/>
  <cols>
    <col min="1" max="1" width="2.625" customWidth="1"/>
    <col min="2" max="2" width="52.125" bestFit="1" customWidth="1"/>
    <col min="3" max="3" width="3" bestFit="1" customWidth="1"/>
    <col min="4" max="4" width="37.125" customWidth="1"/>
    <col min="5" max="5" width="12.625" bestFit="1" customWidth="1"/>
    <col min="6" max="14" width="35.375" customWidth="1"/>
    <col min="15" max="24" width="16.75" customWidth="1"/>
  </cols>
  <sheetData>
    <row r="1" spans="1:15" ht="22.55" x14ac:dyDescent="0.2">
      <c r="A1" s="51" t="s">
        <v>121</v>
      </c>
      <c r="D1" s="44" t="s">
        <v>122</v>
      </c>
    </row>
    <row r="2" spans="1:15" ht="22.55" x14ac:dyDescent="0.2">
      <c r="D2" s="83" t="s">
        <v>123</v>
      </c>
    </row>
    <row r="3" spans="1:15" x14ac:dyDescent="0.2">
      <c r="B3" t="s">
        <v>124</v>
      </c>
      <c r="E3" t="s">
        <v>125</v>
      </c>
      <c r="G3" t="s">
        <v>126</v>
      </c>
      <c r="I3" s="72" t="s">
        <v>127</v>
      </c>
    </row>
    <row r="4" spans="1:15" x14ac:dyDescent="0.2">
      <c r="B4" t="s">
        <v>128</v>
      </c>
      <c r="E4">
        <v>1</v>
      </c>
      <c r="G4" s="42" t="s">
        <v>129</v>
      </c>
      <c r="I4" s="73" t="s">
        <v>88</v>
      </c>
    </row>
    <row r="5" spans="1:15" x14ac:dyDescent="0.2">
      <c r="B5" s="80" t="s">
        <v>77</v>
      </c>
      <c r="E5">
        <v>2</v>
      </c>
      <c r="G5" s="43" t="s">
        <v>130</v>
      </c>
      <c r="I5" s="80" t="s">
        <v>131</v>
      </c>
    </row>
    <row r="6" spans="1:15" x14ac:dyDescent="0.2">
      <c r="B6" s="80" t="s">
        <v>39</v>
      </c>
      <c r="E6">
        <v>3</v>
      </c>
      <c r="I6" s="80" t="s">
        <v>132</v>
      </c>
    </row>
    <row r="7" spans="1:15" x14ac:dyDescent="0.2">
      <c r="B7" s="80" t="s">
        <v>133</v>
      </c>
      <c r="E7">
        <v>4</v>
      </c>
      <c r="I7" s="74"/>
    </row>
    <row r="8" spans="1:15" x14ac:dyDescent="0.2">
      <c r="B8" t="s">
        <v>66</v>
      </c>
      <c r="E8">
        <v>5</v>
      </c>
    </row>
    <row r="9" spans="1:15" x14ac:dyDescent="0.2">
      <c r="B9" t="s">
        <v>134</v>
      </c>
    </row>
    <row r="10" spans="1:15" ht="11.9" thickBot="1" x14ac:dyDescent="0.25">
      <c r="B10" t="s">
        <v>135</v>
      </c>
    </row>
    <row r="11" spans="1:15" ht="12.55" thickTop="1" thickBot="1" x14ac:dyDescent="0.25">
      <c r="B11" s="31" t="s">
        <v>136</v>
      </c>
      <c r="F11" s="31" t="s">
        <v>137</v>
      </c>
    </row>
    <row r="12" spans="1:15" ht="11.9" thickTop="1" x14ac:dyDescent="0.2"/>
    <row r="13" spans="1:15" x14ac:dyDescent="0.2">
      <c r="B13" s="50" t="s">
        <v>138</v>
      </c>
      <c r="C13" t="s">
        <v>139</v>
      </c>
      <c r="D13" t="s">
        <v>140</v>
      </c>
      <c r="F13" t="s">
        <v>141</v>
      </c>
      <c r="G13" t="s">
        <v>142</v>
      </c>
      <c r="H13" t="s">
        <v>143</v>
      </c>
      <c r="I13" t="s">
        <v>144</v>
      </c>
      <c r="J13" t="s">
        <v>145</v>
      </c>
      <c r="K13" t="s">
        <v>146</v>
      </c>
      <c r="L13" t="s">
        <v>147</v>
      </c>
      <c r="M13" t="s">
        <v>148</v>
      </c>
      <c r="N13" t="s">
        <v>149</v>
      </c>
      <c r="O13" t="s">
        <v>150</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2.55" x14ac:dyDescent="0.2">
      <c r="B15" t="str">
        <f>IF(Tabelle4[[#This Row],[Nr]]=0,"Please select",TEXT(Tabelle4[[#This Row],[Nr]],"00")&amp;" "&amp;Tabelle4[[#This Row],[Expertise cluster Input]])</f>
        <v>01 Organisational and management consulting</v>
      </c>
      <c r="C15">
        <v>1</v>
      </c>
      <c r="D15" t="s">
        <v>151</v>
      </c>
      <c r="F15" s="33" t="s">
        <v>152</v>
      </c>
      <c r="G15" s="33" t="s">
        <v>153</v>
      </c>
      <c r="H15" s="33" t="s">
        <v>154</v>
      </c>
      <c r="I15" s="33"/>
      <c r="J15" s="33"/>
      <c r="K15" s="33"/>
      <c r="L15" s="33"/>
      <c r="M15" s="33"/>
      <c r="N15" s="33"/>
      <c r="O15" s="33"/>
    </row>
    <row r="16" spans="1:15" ht="22.55" x14ac:dyDescent="0.2">
      <c r="B16" t="str">
        <f>IF(Tabelle4[[#This Row],[Nr]]=0,"Please select",TEXT(Tabelle4[[#This Row],[Nr]],"00")&amp;" "&amp;Tabelle4[[#This Row],[Expertise cluster Input]])</f>
        <v>02 Personnel selection, management and training</v>
      </c>
      <c r="C16">
        <v>2</v>
      </c>
      <c r="D16" t="s">
        <v>155</v>
      </c>
      <c r="F16" s="33" t="s">
        <v>156</v>
      </c>
      <c r="G16" s="33" t="s">
        <v>157</v>
      </c>
      <c r="H16" s="33" t="s">
        <v>158</v>
      </c>
      <c r="I16" s="33" t="s">
        <v>159</v>
      </c>
      <c r="J16" s="33" t="s">
        <v>160</v>
      </c>
      <c r="K16" s="33" t="s">
        <v>161</v>
      </c>
      <c r="L16" s="33" t="s">
        <v>162</v>
      </c>
      <c r="M16" s="33"/>
      <c r="N16" s="33"/>
      <c r="O16" s="33"/>
    </row>
    <row r="17" spans="2:15" ht="33.85" x14ac:dyDescent="0.2">
      <c r="B17" t="str">
        <f>IF(Tabelle4[[#This Row],[Nr]]=0,"Please select",TEXT(Tabelle4[[#This Row],[Nr]],"00")&amp;" "&amp;Tabelle4[[#This Row],[Expertise cluster Input]])</f>
        <v>03 Rural development, agriculture, fishing and food</v>
      </c>
      <c r="C17">
        <v>3</v>
      </c>
      <c r="D17" t="s">
        <v>163</v>
      </c>
      <c r="F17" s="33" t="s">
        <v>164</v>
      </c>
      <c r="G17" s="33" t="s">
        <v>165</v>
      </c>
      <c r="H17" s="33" t="s">
        <v>166</v>
      </c>
      <c r="I17" s="33"/>
      <c r="J17" s="33"/>
      <c r="K17" s="33"/>
      <c r="L17" s="33"/>
      <c r="M17" s="33"/>
      <c r="N17" s="33"/>
      <c r="O17" s="33"/>
    </row>
    <row r="18" spans="2:15" ht="33.85" x14ac:dyDescent="0.2">
      <c r="B18" t="str">
        <f>IF(Tabelle4[[#This Row],[Nr]]=0,"Please select",TEXT(Tabelle4[[#This Row],[Nr]],"00")&amp;" "&amp;Tabelle4[[#This Row],[Expertise cluster Input]])</f>
        <v>04 Natural resources, biodiversity, oceans/coasts</v>
      </c>
      <c r="C18">
        <v>4</v>
      </c>
      <c r="D18" t="s">
        <v>167</v>
      </c>
      <c r="F18" s="33" t="s">
        <v>164</v>
      </c>
      <c r="G18" s="33" t="s">
        <v>165</v>
      </c>
      <c r="H18" s="33" t="s">
        <v>168</v>
      </c>
      <c r="I18" s="33"/>
      <c r="J18" s="33"/>
      <c r="K18" s="33"/>
      <c r="L18" s="33"/>
      <c r="M18" s="33"/>
      <c r="N18" s="33"/>
      <c r="O18" s="33"/>
    </row>
    <row r="19" spans="2:15" ht="45.1" x14ac:dyDescent="0.2">
      <c r="B19" t="str">
        <f>IF(Tabelle4[[#This Row],[Nr]]=0,"Please select",TEXT(Tabelle4[[#This Row],[Nr]],"00")&amp;" "&amp;Tabelle4[[#This Row],[Expertise cluster Input]])</f>
        <v>05 Energy and transport and climate change</v>
      </c>
      <c r="C19">
        <v>5</v>
      </c>
      <c r="D19" t="s">
        <v>169</v>
      </c>
      <c r="F19" s="33" t="s">
        <v>170</v>
      </c>
      <c r="G19" s="33" t="s">
        <v>165</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171</v>
      </c>
      <c r="F20" s="33" t="s">
        <v>172</v>
      </c>
      <c r="G20" s="33" t="s">
        <v>173</v>
      </c>
      <c r="H20" s="33" t="s">
        <v>174</v>
      </c>
      <c r="I20" s="33" t="s">
        <v>175</v>
      </c>
      <c r="J20" s="33" t="s">
        <v>176</v>
      </c>
      <c r="K20" s="33" t="s">
        <v>177</v>
      </c>
      <c r="L20" s="33" t="s">
        <v>178</v>
      </c>
      <c r="M20" s="33"/>
      <c r="N20" s="33"/>
      <c r="O20" s="33"/>
    </row>
    <row r="21" spans="2:15" ht="45.1" x14ac:dyDescent="0.2">
      <c r="B21" t="str">
        <f>IF(Tabelle4[[#This Row],[Nr]]=0,"Please select",TEXT(Tabelle4[[#This Row],[Nr]],"00")&amp;" "&amp;Tabelle4[[#This Row],[Expertise cluster Input]])</f>
        <v>07 Private sector development and economic policy</v>
      </c>
      <c r="C21">
        <v>7</v>
      </c>
      <c r="D21" t="s">
        <v>179</v>
      </c>
      <c r="F21" s="33" t="s">
        <v>180</v>
      </c>
      <c r="G21" s="33" t="s">
        <v>181</v>
      </c>
      <c r="H21" s="33"/>
      <c r="I21" s="33"/>
      <c r="J21" s="33"/>
      <c r="K21" s="33"/>
      <c r="L21" s="33"/>
      <c r="M21" s="33"/>
      <c r="N21" s="33"/>
      <c r="O21" s="33"/>
    </row>
    <row r="22" spans="2:15" ht="33.85" x14ac:dyDescent="0.2">
      <c r="B22" t="str">
        <f>IF(Tabelle4[[#This Row],[Nr]]=0,"Please select",TEXT(Tabelle4[[#This Row],[Nr]],"00")&amp;" "&amp;Tabelle4[[#This Row],[Expertise cluster Input]])</f>
        <v>08 Crises, conflicts, disasters, displacement and migration</v>
      </c>
      <c r="C22">
        <v>8</v>
      </c>
      <c r="D22" t="s">
        <v>182</v>
      </c>
      <c r="F22" s="33" t="s">
        <v>164</v>
      </c>
      <c r="G22" s="33" t="s">
        <v>165</v>
      </c>
      <c r="H22" s="33"/>
      <c r="I22" s="33"/>
      <c r="J22" s="33"/>
      <c r="K22" s="33"/>
      <c r="L22" s="33"/>
      <c r="M22" s="33"/>
      <c r="N22" s="33"/>
      <c r="O22" s="33"/>
    </row>
    <row r="23" spans="2:15" ht="22.55" x14ac:dyDescent="0.2">
      <c r="B23" t="str">
        <f>IF(Tabelle4[[#This Row],[Nr]]=0,"Please select",TEXT(Tabelle4[[#This Row],[Nr]],"00")&amp;" "&amp;Tabelle4[[#This Row],[Expertise cluster Input]])</f>
        <v>09 Digitalisation</v>
      </c>
      <c r="C23">
        <v>9</v>
      </c>
      <c r="D23" t="s">
        <v>183</v>
      </c>
      <c r="F23" s="33" t="s">
        <v>152</v>
      </c>
      <c r="G23" s="33" t="s">
        <v>184</v>
      </c>
      <c r="H23" s="33" t="s">
        <v>185</v>
      </c>
      <c r="I23" s="33" t="s">
        <v>186</v>
      </c>
      <c r="J23" s="33" t="s">
        <v>187</v>
      </c>
      <c r="K23" s="33"/>
      <c r="L23" s="33"/>
      <c r="M23" s="33"/>
      <c r="N23" s="33"/>
      <c r="O23" s="33"/>
    </row>
    <row r="24" spans="2:15" ht="22.55" x14ac:dyDescent="0.2">
      <c r="B24" t="str">
        <f>IF(Tabelle4[[#This Row],[Nr]]=0,"Please select",TEXT(Tabelle4[[#This Row],[Nr]],"00")&amp;" "&amp;Tabelle4[[#This Row],[Expertise cluster Input]])</f>
        <v>10 IT implementation and operation</v>
      </c>
      <c r="C24">
        <v>10</v>
      </c>
      <c r="D24" t="s">
        <v>188</v>
      </c>
      <c r="F24" s="33" t="s">
        <v>189</v>
      </c>
      <c r="G24" s="33" t="s">
        <v>190</v>
      </c>
      <c r="H24" s="33"/>
      <c r="I24" s="33"/>
      <c r="J24" s="33"/>
      <c r="K24" s="33"/>
      <c r="L24" s="33"/>
      <c r="M24" s="33"/>
      <c r="N24" s="33"/>
      <c r="O24" s="33"/>
    </row>
    <row r="25" spans="2:15" ht="33.85" x14ac:dyDescent="0.2">
      <c r="B25" t="str">
        <f>IF(Tabelle4[[#This Row],[Nr]]=0,"Please select",TEXT(Tabelle4[[#This Row],[Nr]],"00")&amp;" "&amp;Tabelle4[[#This Row],[Expertise cluster Input]])</f>
        <v>11 Vocational education and youth</v>
      </c>
      <c r="C25">
        <v>11</v>
      </c>
      <c r="D25" t="s">
        <v>191</v>
      </c>
      <c r="F25" s="33" t="s">
        <v>164</v>
      </c>
      <c r="G25" s="33" t="s">
        <v>165</v>
      </c>
      <c r="H25" s="33" t="s">
        <v>192</v>
      </c>
      <c r="I25" s="33"/>
      <c r="J25" s="33"/>
      <c r="K25" s="33"/>
      <c r="L25" s="33"/>
      <c r="M25" s="33"/>
      <c r="N25" s="33"/>
      <c r="O25" s="33"/>
    </row>
    <row r="26" spans="2:15" ht="22.55" x14ac:dyDescent="0.2">
      <c r="B26" t="str">
        <f>IF(Tabelle4[[#This Row],[Nr]]=0,"Please select",TEXT(Tabelle4[[#This Row],[Nr]],"00")&amp;" "&amp;Tabelle4[[#This Row],[Expertise cluster Input]])</f>
        <v>12 Financial systems and insurance</v>
      </c>
      <c r="C26">
        <v>12</v>
      </c>
      <c r="D26" t="s">
        <v>193</v>
      </c>
      <c r="F26" s="33" t="s">
        <v>194</v>
      </c>
      <c r="G26" s="33" t="s">
        <v>195</v>
      </c>
      <c r="H26" s="33"/>
      <c r="I26" s="33"/>
      <c r="J26" s="33"/>
      <c r="K26" s="33"/>
      <c r="L26" s="33"/>
      <c r="M26" s="33"/>
      <c r="N26" s="33"/>
      <c r="O26" s="33"/>
    </row>
    <row r="27" spans="2:15" ht="33.85" x14ac:dyDescent="0.2">
      <c r="B27" t="str">
        <f>IF(Tabelle4[[#This Row],[Nr]]=0,"Please select",TEXT(Tabelle4[[#This Row],[Nr]],"00")&amp;" "&amp;Tabelle4[[#This Row],[Expertise cluster Input]])</f>
        <v>13 Social protection and health</v>
      </c>
      <c r="C27">
        <v>13</v>
      </c>
      <c r="D27" t="s">
        <v>196</v>
      </c>
      <c r="F27" s="33" t="s">
        <v>164</v>
      </c>
      <c r="G27" s="33" t="s">
        <v>165</v>
      </c>
      <c r="H27" s="33" t="s">
        <v>197</v>
      </c>
      <c r="I27" s="33"/>
      <c r="J27" s="33"/>
      <c r="K27" s="33"/>
      <c r="L27" s="33"/>
      <c r="M27" s="33"/>
      <c r="N27" s="33"/>
      <c r="O27" s="33"/>
    </row>
    <row r="28" spans="2:15" ht="33.85" x14ac:dyDescent="0.2">
      <c r="B28" t="str">
        <f>IF(Tabelle4[[#This Row],[Nr]]=0,"Please select",TEXT(Tabelle4[[#This Row],[Nr]],"00")&amp;" "&amp;Tabelle4[[#This Row],[Expertise cluster Input]])</f>
        <v>14 Democracy, decentralisation, urban development</v>
      </c>
      <c r="C28">
        <v>14</v>
      </c>
      <c r="D28" t="s">
        <v>198</v>
      </c>
      <c r="F28" s="33" t="s">
        <v>199</v>
      </c>
      <c r="G28" s="33" t="s">
        <v>200</v>
      </c>
      <c r="H28" s="33"/>
      <c r="I28" s="33"/>
      <c r="J28" s="33"/>
      <c r="K28" s="33"/>
      <c r="L28" s="33"/>
      <c r="M28" s="33"/>
      <c r="N28" s="33"/>
      <c r="O28" s="33"/>
    </row>
    <row r="29" spans="2:15" ht="33.85" x14ac:dyDescent="0.2">
      <c r="B29" t="str">
        <f>IF(Tabelle4[[#This Row],[Nr]]=0,"Please select",TEXT(Tabelle4[[#This Row],[Nr]],"00")&amp;" "&amp;Tabelle4[[#This Row],[Expertise cluster Input]])</f>
        <v>15 Public finance and administration, anti-corruption, integrity</v>
      </c>
      <c r="C29">
        <v>15</v>
      </c>
      <c r="D29" t="s">
        <v>201</v>
      </c>
      <c r="F29" s="33" t="s">
        <v>164</v>
      </c>
      <c r="G29" s="33" t="s">
        <v>202</v>
      </c>
      <c r="H29" s="33"/>
      <c r="I29" s="33"/>
      <c r="J29" s="33"/>
      <c r="K29" s="33"/>
      <c r="L29" s="33"/>
      <c r="M29" s="33"/>
      <c r="N29" s="33"/>
      <c r="O29" s="33"/>
    </row>
    <row r="30" spans="2:15" ht="22.55" x14ac:dyDescent="0.2">
      <c r="B30" t="str">
        <f>IF(Tabelle4[[#This Row],[Nr]]=0,"Please select",TEXT(Tabelle4[[#This Row],[Nr]],"00")&amp;" "&amp;Tabelle4[[#This Row],[Expertise cluster Input]])</f>
        <v>16 Rule of law, human rights &amp; gender, security</v>
      </c>
      <c r="C30">
        <v>16</v>
      </c>
      <c r="D30" t="s">
        <v>203</v>
      </c>
      <c r="F30" s="33" t="s">
        <v>202</v>
      </c>
      <c r="G30" s="33"/>
      <c r="H30" s="33"/>
      <c r="I30" s="33"/>
      <c r="J30" s="33"/>
      <c r="K30" s="33"/>
      <c r="L30" s="33"/>
      <c r="M30" s="33"/>
      <c r="N30" s="33"/>
      <c r="O30" s="33"/>
    </row>
    <row r="31" spans="2:15" ht="33.85" x14ac:dyDescent="0.2">
      <c r="B31" t="str">
        <f>IF(Tabelle4[[#This Row],[Nr]]=0,"Please select",TEXT(Tabelle4[[#This Row],[Nr]],"00")&amp;" "&amp;Tabelle4[[#This Row],[Expertise cluster Input]])</f>
        <v>17 Environmental management, water, waste, resource efficiency</v>
      </c>
      <c r="C31">
        <v>17</v>
      </c>
      <c r="D31" t="s">
        <v>204</v>
      </c>
      <c r="F31" s="33" t="s">
        <v>164</v>
      </c>
      <c r="G31" s="33" t="s">
        <v>202</v>
      </c>
      <c r="H31" s="33"/>
      <c r="I31" s="33"/>
      <c r="J31" s="33"/>
      <c r="K31" s="33"/>
      <c r="L31" s="33"/>
      <c r="M31" s="33"/>
      <c r="N31" s="33"/>
      <c r="O31" s="33"/>
    </row>
    <row r="32" spans="2:15" ht="22.55" x14ac:dyDescent="0.2">
      <c r="B32" t="str">
        <f>IF(Tabelle4[[#This Row],[Nr]]=0,"Please select",TEXT(Tabelle4[[#This Row],[Nr]],"00")&amp;" "&amp;Tabelle4[[#This Row],[Expertise cluster Input]])</f>
        <v>18 Legal consulting</v>
      </c>
      <c r="C32">
        <v>18</v>
      </c>
      <c r="D32" t="s">
        <v>205</v>
      </c>
      <c r="F32" s="33" t="s">
        <v>206</v>
      </c>
      <c r="G32" s="33" t="s">
        <v>207</v>
      </c>
      <c r="H32" s="63" t="s">
        <v>208</v>
      </c>
      <c r="I32" s="63" t="s">
        <v>208</v>
      </c>
      <c r="J32" s="63" t="s">
        <v>208</v>
      </c>
      <c r="K32" s="63" t="s">
        <v>208</v>
      </c>
      <c r="L32" s="33"/>
      <c r="M32" s="33"/>
      <c r="N32" s="33"/>
      <c r="O32" s="33"/>
    </row>
    <row r="33" spans="2:15" ht="22.55" x14ac:dyDescent="0.2">
      <c r="B33" t="str">
        <f>IF(Tabelle4[[#This Row],[Nr]]=0,"Please select",TEXT(Tabelle4[[#This Row],[Nr]],"00")&amp;" "&amp;Tabelle4[[#This Row],[Expertise cluster Input]])</f>
        <v>19 Planning and architectural services</v>
      </c>
      <c r="C33">
        <v>19</v>
      </c>
      <c r="D33" t="s">
        <v>209</v>
      </c>
      <c r="F33" s="33" t="s">
        <v>210</v>
      </c>
      <c r="G33" s="33" t="s">
        <v>211</v>
      </c>
      <c r="H33" s="33" t="s">
        <v>212</v>
      </c>
      <c r="I33" s="33" t="s">
        <v>213</v>
      </c>
      <c r="J33" s="33" t="s">
        <v>214</v>
      </c>
      <c r="K33" s="33"/>
      <c r="L33" s="33"/>
      <c r="M33" s="33"/>
      <c r="N33" s="33"/>
      <c r="O33" s="33"/>
    </row>
    <row r="34" spans="2:15" ht="22.55" x14ac:dyDescent="0.2">
      <c r="B34" t="str">
        <f>IF(Tabelle4[[#This Row],[Nr]]=0,"Please select",TEXT(Tabelle4[[#This Row],[Nr]],"00")&amp;" "&amp;Tabelle4[[#This Row],[Expertise cluster Input]])</f>
        <v>20 Translation and interpreting services</v>
      </c>
      <c r="C34">
        <v>20</v>
      </c>
      <c r="D34" t="s">
        <v>215</v>
      </c>
      <c r="F34" s="33" t="s">
        <v>216</v>
      </c>
      <c r="G34" s="33" t="s">
        <v>217</v>
      </c>
      <c r="H34" s="33" t="s">
        <v>218</v>
      </c>
      <c r="I34" s="33" t="s">
        <v>219</v>
      </c>
      <c r="J34" s="33" t="s">
        <v>220</v>
      </c>
      <c r="K34" s="33"/>
      <c r="L34" s="33" t="s">
        <v>221</v>
      </c>
      <c r="M34" s="33" t="s">
        <v>222</v>
      </c>
      <c r="N34" s="33" t="s">
        <v>223</v>
      </c>
      <c r="O34" s="33"/>
    </row>
    <row r="35" spans="2:15" x14ac:dyDescent="0.2">
      <c r="B35" t="str">
        <f>IF(Tabelle4[[#This Row],[Nr]]=0,"Please select",TEXT(Tabelle4[[#This Row],[Nr]],"00")&amp;" "&amp;Tabelle4[[#This Row],[Expertise cluster Input]])</f>
        <v>21 Monitoring and evaluation</v>
      </c>
      <c r="C35">
        <v>21</v>
      </c>
      <c r="D35" t="s">
        <v>224</v>
      </c>
      <c r="F35" s="33" t="s">
        <v>225</v>
      </c>
      <c r="G35" s="33" t="s">
        <v>226</v>
      </c>
      <c r="H35" s="33"/>
      <c r="I35" s="33"/>
      <c r="J35" s="33"/>
      <c r="K35" s="33"/>
      <c r="L35" s="33"/>
      <c r="M35" s="33"/>
      <c r="N35" s="33"/>
      <c r="O35" s="33"/>
    </row>
    <row r="36" spans="2:15" s="58" customFormat="1" ht="14.4" x14ac:dyDescent="0.2">
      <c r="B36" t="str">
        <f>IF(Tabelle4[[#This Row],[Nr]]=0,"Please select",TEXT(Tabelle4[[#This Row],[Nr]],"00")&amp;" "&amp;Tabelle4[[#This Row],[Expertise cluster Input]])</f>
        <v>22 Event management</v>
      </c>
      <c r="C36" s="58">
        <v>22</v>
      </c>
      <c r="D36" s="60" t="s">
        <v>227</v>
      </c>
      <c r="F36" s="60" t="s">
        <v>228</v>
      </c>
      <c r="G36" s="59"/>
      <c r="H36" s="59"/>
      <c r="I36" s="59"/>
      <c r="J36" s="59"/>
      <c r="K36" s="59"/>
      <c r="L36" s="59"/>
      <c r="M36" s="59"/>
      <c r="N36" s="59"/>
      <c r="O36" s="59"/>
    </row>
    <row r="37" spans="2:15" ht="25.7" thickBot="1" x14ac:dyDescent="0.25">
      <c r="B37" t="str">
        <f>IF(Tabelle4[[#This Row],[Nr]]=0,"Please select",TEXT(Tabelle4[[#This Row],[Nr]],"00")&amp;" "&amp;Tabelle4[[#This Row],[Expertise cluster Input]])</f>
        <v>23 External and internal auditing</v>
      </c>
      <c r="C37">
        <v>23</v>
      </c>
      <c r="D37" s="61" t="s">
        <v>229</v>
      </c>
      <c r="F37" s="66" t="s">
        <v>230</v>
      </c>
      <c r="G37" s="66" t="s">
        <v>231</v>
      </c>
      <c r="H37" s="66" t="s">
        <v>232</v>
      </c>
      <c r="I37" s="62" t="s">
        <v>233</v>
      </c>
      <c r="J37" s="33"/>
      <c r="K37" s="33"/>
      <c r="L37" s="33"/>
      <c r="M37" s="33"/>
      <c r="N37" s="33"/>
      <c r="O37" s="33"/>
    </row>
    <row r="38" spans="2:15" ht="12.55" thickTop="1" thickBot="1" x14ac:dyDescent="0.25">
      <c r="F38" s="31" t="s">
        <v>234</v>
      </c>
      <c r="G38" s="31"/>
    </row>
    <row r="39" spans="2:15" ht="11.9" thickTop="1" x14ac:dyDescent="0.2"/>
    <row r="40" spans="2:15" x14ac:dyDescent="0.2">
      <c r="F40" s="50" t="s">
        <v>141</v>
      </c>
      <c r="G40" s="50" t="s">
        <v>142</v>
      </c>
      <c r="H40" s="50" t="s">
        <v>143</v>
      </c>
      <c r="I40" s="50" t="s">
        <v>144</v>
      </c>
      <c r="J40" s="50" t="s">
        <v>145</v>
      </c>
      <c r="K40" s="50" t="s">
        <v>146</v>
      </c>
      <c r="L40" s="50" t="s">
        <v>147</v>
      </c>
      <c r="M40" s="50" t="s">
        <v>148</v>
      </c>
      <c r="N40" s="50" t="s">
        <v>149</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A3970F6CFE7FD7418C5021571F175CAD" ma:contentTypeVersion="4" ma:contentTypeDescription="Ein neues Dokument erstellen." ma:contentTypeScope="" ma:versionID="cee248c4b0fc2082afee2386ace16182">
  <xsd:schema xmlns:xsd="http://www.w3.org/2001/XMLSchema" xmlns:xs="http://www.w3.org/2001/XMLSchema" xmlns:p="http://schemas.microsoft.com/office/2006/metadata/properties" xmlns:ns2="7a758956-9b9a-412c-b20a-f634abdd7ca8" targetNamespace="http://schemas.microsoft.com/office/2006/metadata/properties" ma:root="true" ma:fieldsID="e5ef9a38fbc650a5b242b74166a5e32b" ns2:_="">
    <xsd:import namespace="7a758956-9b9a-412c-b20a-f634abdd7ca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758956-9b9a-412c-b20a-f634abdd7ca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F5939290-F1BF-435F-9D18-80F38A790C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758956-9b9a-412c-b20a-f634abdd7c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subject/>
  <dc:creator>Holstein, Nicole GIZ BO</dc:creator>
  <cp:keywords/>
  <dc:description/>
  <cp:lastModifiedBy>Theis, Eva GIZ</cp:lastModifiedBy>
  <cp:revision/>
  <dcterms:created xsi:type="dcterms:W3CDTF">2020-06-06T12:03:03Z</dcterms:created>
  <dcterms:modified xsi:type="dcterms:W3CDTF">2026-10-08T10:13:17Z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0x010100A3970F6CFE7FD7418C5021571F175CAD</vt:lpwstr>
  </property>
  <property fmtid="{D5CDD505-2E9C-101B-9397-08002B2CF9AE}" pid="3" name="MediaServiceImageTags">
    <vt:lpwstr/>
  </property>
</Properties>
</file>