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codeName="{82680DD9-3F13-7979-5B5F-3D2375947C00}"/>
  <workbookPr codeName="DieseArbeitsmappe"/>
  <mc:AlternateContent xmlns:mc="http://schemas.openxmlformats.org/markup-compatibility/2006">
    <mc:Choice Requires="x15">
      <x15ac:absPath xmlns:x15ac="http://schemas.microsoft.com/office/spreadsheetml/2010/11/ac" url="W:\AS12_Dezernat ADÖ\Akten A bis Z\GIZ GmbH\Vergabeverfahren Deutschland VIII Fortbildungsveranstaltungen - 10015532 - 105680-2026\Los 1\Vergabeunterlagen zur Veröffentlichung\"/>
    </mc:Choice>
  </mc:AlternateContent>
  <xr:revisionPtr revIDLastSave="0" documentId="13_ncr:1_{48C8C709-5093-429E-BF91-51F0F49C9540}" xr6:coauthVersionLast="47" xr6:coauthVersionMax="47" xr10:uidLastSave="{00000000-0000-0000-0000-000000000000}"/>
  <workbookProtection workbookAlgorithmName="SHA-512" workbookHashValue="UFHaOtw0YmuN7kq1HuelQ4bTn1Ul2oRcmrj+pseYBi3gvvMPBDSH5brKsIi3VXr1OAEE5lqZPw8cJqZPF7nH/g==" workbookSaltValue="pI3YRtwqi/3G3nswAqswvw==" workbookSpinCount="100000" lockStructure="1"/>
  <bookViews>
    <workbookView xWindow="28680" yWindow="-990" windowWidth="29040" windowHeight="15720" xr2:uid="{9D483E88-86B2-494B-95C3-85123EDC5ECF}"/>
  </bookViews>
  <sheets>
    <sheet name="Preisblatt" sheetId="1" r:id="rId1"/>
    <sheet name="Liste der Schlüsselfachkräfte" sheetId="3" r:id="rId2"/>
    <sheet name="Listen" sheetId="2" state="hidden" r:id="rId3"/>
  </sheets>
  <functionGroups builtInGroupCount="19"/>
  <definedNames>
    <definedName name="_xleta.NOT" hidden="1" xlm="1">#NAME?</definedName>
    <definedName name="_xlnm.Print_Area" localSheetId="0">Preisblatt!$A$1:$P$95</definedName>
    <definedName name="_xlnm.Print_Titles" localSheetId="0">Preisblatt!$1:$4</definedName>
    <definedName name="dTeilcluster">INDEX(mCluster,MATCH(#REF!,Vergabefachcluster,0),0)</definedName>
    <definedName name="Ersatzspalten">Preisblatt!$M$3:$P$3</definedName>
    <definedName name="Erstattungsart">Listen!$B$4:$B$10</definedName>
    <definedName name="Honorarraster">Listen!$E$4:$E$8</definedName>
    <definedName name="JaNein">Listen!$G$4:$G$5</definedName>
    <definedName name="lSFK">'Liste der Schlüsselfachkräfte'!$B$11:$B$34</definedName>
    <definedName name="mCluster">Tabelle57[]</definedName>
    <definedName name="rComm1">Preisblatt!$C$64</definedName>
    <definedName name="rComm2">Preisblatt!$B$81</definedName>
    <definedName name="rComm3">Preisblatt!$G$24</definedName>
    <definedName name="rHinweis1">Preisblatt!$A$11</definedName>
    <definedName name="rHinweis2">Preisblatt!$A$41</definedName>
    <definedName name="rHRS">Preisblatt!$H$20:$H$38</definedName>
    <definedName name="rUST">Preisblatt!$B$94</definedName>
    <definedName name="rUST_Betrag">Preisblatt!$D$94</definedName>
    <definedName name="rZeilen">Preisblatt!$R$13:$R$16</definedName>
    <definedName name="VENr">Preisblatt!$K$3</definedName>
    <definedName name="Vergabefachcluster">Listen!$B$15:$B$38</definedName>
    <definedName name="VEspalten">Preisblatt!$I$3:$L$3</definedName>
    <definedName name="zUmbruch">Listen!$D$2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71" i="1" l="1"/>
  <c r="K71" i="1" s="1"/>
  <c r="L71" i="1" s="1"/>
  <c r="F71" i="1"/>
  <c r="I70" i="1"/>
  <c r="K70" i="1" s="1"/>
  <c r="L70" i="1" s="1"/>
  <c r="F70" i="1"/>
  <c r="I66" i="1"/>
  <c r="K66" i="1" s="1"/>
  <c r="L66" i="1" s="1"/>
  <c r="F66" i="1"/>
  <c r="I67" i="1"/>
  <c r="K67" i="1" s="1"/>
  <c r="L67" i="1" s="1"/>
  <c r="F67" i="1"/>
  <c r="I34" i="1"/>
  <c r="K34" i="1" s="1"/>
  <c r="L34" i="1" s="1"/>
  <c r="F34" i="1"/>
  <c r="B34" i="1"/>
  <c r="I35" i="1"/>
  <c r="K35" i="1" s="1"/>
  <c r="L35" i="1" s="1"/>
  <c r="F35" i="1"/>
  <c r="B35" i="1"/>
  <c r="I27" i="1"/>
  <c r="K27" i="1" s="1"/>
  <c r="L27" i="1" s="1"/>
  <c r="F27" i="1"/>
  <c r="B27" i="1"/>
  <c r="I26" i="1"/>
  <c r="K26" i="1" s="1"/>
  <c r="L26" i="1" s="1"/>
  <c r="F26" i="1"/>
  <c r="B26" i="1"/>
  <c r="I68" i="1"/>
  <c r="K68" i="1" s="1"/>
  <c r="L68" i="1" s="1"/>
  <c r="F68" i="1"/>
  <c r="C94" i="1" l="1"/>
  <c r="N65" i="2" l="1"/>
  <c r="M65" i="2"/>
  <c r="L65" i="2"/>
  <c r="K65" i="2"/>
  <c r="J65" i="2"/>
  <c r="I65" i="2"/>
  <c r="H65" i="2"/>
  <c r="G65" i="2"/>
  <c r="F65" i="2"/>
  <c r="N64" i="2"/>
  <c r="M64" i="2"/>
  <c r="L64" i="2"/>
  <c r="K64" i="2"/>
  <c r="J64" i="2"/>
  <c r="I64" i="2"/>
  <c r="H64" i="2"/>
  <c r="G64" i="2"/>
  <c r="F64"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B35" i="2"/>
  <c r="B34" i="2"/>
  <c r="B33" i="2"/>
  <c r="B32" i="2"/>
  <c r="B31" i="2"/>
  <c r="B30" i="2"/>
  <c r="B29" i="2"/>
  <c r="B28" i="2"/>
  <c r="B27" i="2"/>
  <c r="B26" i="2"/>
  <c r="B25" i="2"/>
  <c r="B24" i="2"/>
  <c r="B23" i="2"/>
  <c r="B22" i="2"/>
  <c r="B21" i="2"/>
  <c r="B20" i="2"/>
  <c r="B19" i="2"/>
  <c r="B18" i="2"/>
  <c r="B17" i="2"/>
  <c r="B16" i="2"/>
  <c r="B15" i="2"/>
  <c r="F8" i="3"/>
  <c r="C8" i="3"/>
  <c r="F6" i="3"/>
  <c r="C6" i="3"/>
  <c r="I94" i="1"/>
  <c r="I87" i="1"/>
  <c r="K87" i="1" s="1"/>
  <c r="L87" i="1" s="1"/>
  <c r="F87" i="1"/>
  <c r="I86" i="1"/>
  <c r="K86" i="1" s="1"/>
  <c r="L86" i="1" s="1"/>
  <c r="F86" i="1"/>
  <c r="I85" i="1"/>
  <c r="K85" i="1" s="1"/>
  <c r="L85" i="1" s="1"/>
  <c r="F85" i="1"/>
  <c r="I84" i="1"/>
  <c r="K84" i="1" s="1"/>
  <c r="L84" i="1" s="1"/>
  <c r="F84" i="1"/>
  <c r="I83" i="1"/>
  <c r="K83" i="1" s="1"/>
  <c r="L83" i="1" s="1"/>
  <c r="F83" i="1"/>
  <c r="I82" i="1"/>
  <c r="K82" i="1" s="1"/>
  <c r="L82" i="1" s="1"/>
  <c r="F82" i="1"/>
  <c r="I75" i="1"/>
  <c r="K75" i="1" s="1"/>
  <c r="L75" i="1" s="1"/>
  <c r="F75" i="1"/>
  <c r="I74" i="1"/>
  <c r="K74" i="1" s="1"/>
  <c r="L74" i="1" s="1"/>
  <c r="F74" i="1"/>
  <c r="I73" i="1"/>
  <c r="K73" i="1" s="1"/>
  <c r="L73" i="1" s="1"/>
  <c r="F73" i="1"/>
  <c r="I72" i="1"/>
  <c r="K72" i="1" s="1"/>
  <c r="L72" i="1" s="1"/>
  <c r="F72" i="1"/>
  <c r="I69" i="1"/>
  <c r="K69" i="1" s="1"/>
  <c r="L69" i="1" s="1"/>
  <c r="F69" i="1"/>
  <c r="I65" i="1"/>
  <c r="K65" i="1" s="1"/>
  <c r="L65" i="1" s="1"/>
  <c r="F65" i="1"/>
  <c r="I55" i="1"/>
  <c r="K55" i="1" s="1"/>
  <c r="L55" i="1" s="1"/>
  <c r="F55" i="1"/>
  <c r="I54" i="1"/>
  <c r="K54" i="1" s="1"/>
  <c r="L54" i="1" s="1"/>
  <c r="F54" i="1"/>
  <c r="I53" i="1"/>
  <c r="K53" i="1" s="1"/>
  <c r="L53" i="1" s="1"/>
  <c r="F53" i="1"/>
  <c r="I46" i="1"/>
  <c r="K46" i="1" s="1"/>
  <c r="L46" i="1" s="1"/>
  <c r="F46" i="1"/>
  <c r="B46" i="1"/>
  <c r="I45" i="1"/>
  <c r="K45" i="1" s="1"/>
  <c r="L45" i="1" s="1"/>
  <c r="F45" i="1"/>
  <c r="B45" i="1"/>
  <c r="I44" i="1"/>
  <c r="K44" i="1" s="1"/>
  <c r="L44" i="1" s="1"/>
  <c r="F44" i="1"/>
  <c r="B44" i="1"/>
  <c r="I43" i="1"/>
  <c r="K43" i="1" s="1"/>
  <c r="L43" i="1" s="1"/>
  <c r="F43" i="1"/>
  <c r="B43" i="1"/>
  <c r="I36" i="1"/>
  <c r="K36" i="1" s="1"/>
  <c r="L36" i="1" s="1"/>
  <c r="F36" i="1"/>
  <c r="B36" i="1"/>
  <c r="I33" i="1"/>
  <c r="K33" i="1" s="1"/>
  <c r="L33" i="1" s="1"/>
  <c r="F33" i="1"/>
  <c r="B33" i="1"/>
  <c r="I32" i="1"/>
  <c r="K32" i="1" s="1"/>
  <c r="L32" i="1" s="1"/>
  <c r="F32" i="1"/>
  <c r="B32" i="1"/>
  <c r="I31" i="1"/>
  <c r="K31" i="1" s="1"/>
  <c r="L31" i="1" s="1"/>
  <c r="F31" i="1"/>
  <c r="B31" i="1"/>
  <c r="I30" i="1"/>
  <c r="K30" i="1" s="1"/>
  <c r="L30" i="1" s="1"/>
  <c r="F30" i="1"/>
  <c r="B30" i="1"/>
  <c r="I29" i="1"/>
  <c r="K29" i="1" s="1"/>
  <c r="L29" i="1" s="1"/>
  <c r="F29" i="1"/>
  <c r="B29" i="1"/>
  <c r="I28" i="1"/>
  <c r="K28" i="1" s="1"/>
  <c r="L28" i="1" s="1"/>
  <c r="F28" i="1"/>
  <c r="B28" i="1"/>
  <c r="I25" i="1"/>
  <c r="K25" i="1" s="1"/>
  <c r="L25" i="1" s="1"/>
  <c r="F25" i="1"/>
  <c r="B25" i="1"/>
  <c r="R16" i="1"/>
  <c r="I16" i="1"/>
  <c r="K16" i="1" s="1"/>
  <c r="L16" i="1" s="1"/>
  <c r="F16" i="1"/>
  <c r="R15" i="1"/>
  <c r="I15" i="1"/>
  <c r="K15" i="1" s="1"/>
  <c r="L15" i="1" s="1"/>
  <c r="F15" i="1"/>
  <c r="R14" i="1"/>
  <c r="I14" i="1"/>
  <c r="K14" i="1" s="1"/>
  <c r="L14" i="1" s="1"/>
  <c r="F14" i="1"/>
  <c r="R13" i="1"/>
  <c r="I13" i="1"/>
  <c r="K13" i="1" s="1"/>
  <c r="L13" i="1" s="1"/>
  <c r="F13" i="1"/>
  <c r="G3" i="1"/>
  <c r="F3" i="1"/>
  <c r="F18" i="1" l="1"/>
  <c r="F48" i="1"/>
  <c r="L57" i="1"/>
  <c r="F89" i="1"/>
  <c r="F57" i="1"/>
  <c r="L77" i="1"/>
  <c r="F38" i="1"/>
  <c r="F77" i="1"/>
  <c r="L38" i="1"/>
  <c r="L48" i="1"/>
  <c r="L89" i="1"/>
  <c r="L18" i="1"/>
  <c r="F93" i="1" l="1"/>
  <c r="L93" i="1"/>
  <c r="L94" i="1" s="1"/>
  <c r="F96" i="1" l="1"/>
  <c r="F94" i="1"/>
  <c r="L95" i="1"/>
  <c r="L97" i="1" s="1"/>
  <c r="F95" i="1" l="1"/>
  <c r="F97" i="1" l="1"/>
  <c r="B8" i="1"/>
  <c r="A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88757F2A-AEC7-4C7F-846D-CB58D561BE0F}">
      <text>
        <r>
          <rPr>
            <sz val="9"/>
            <color indexed="81"/>
            <rFont val="Segoe UI"/>
            <family val="2"/>
          </rPr>
          <t>Reduzierung (-) oder 
Aufstockung (+) der ursprünglichen Menge</t>
        </r>
      </text>
    </comment>
    <comment ref="A24" authorId="0" shapeId="0" xr:uid="{8294AC9E-914C-4F63-8D8C-44DB0849C65B}">
      <text>
        <r>
          <rPr>
            <sz val="9"/>
            <color indexed="81"/>
            <rFont val="Segoe UI"/>
            <family val="2"/>
          </rPr>
          <t>Es kann hier aus der Liste der Schlüsselkräfte ausgewählt werden oder eine Position (z.B. Fachkraft X) manuell eingetragen werden.
Der Name befüllt sich entsprechend automatisch.</t>
        </r>
      </text>
    </comment>
    <comment ref="B24" authorId="0" shapeId="0" xr:uid="{AAFA09C8-2901-4252-B96A-CFCC0F68FB8E}">
      <text>
        <r>
          <rPr>
            <sz val="9"/>
            <color indexed="81"/>
            <rFont val="Segoe UI"/>
            <family val="2"/>
          </rPr>
          <t>Ergibt sich aus der Befüllung in der 'Liste der Schlüsselfachkräfte'
Wenn die Position dort nicht vorhanden ist, steht hier "N.N."</t>
        </r>
      </text>
    </comment>
    <comment ref="E24" authorId="0" shapeId="0" xr:uid="{C27E96E9-6077-4823-A79A-291CCEB957F1}">
      <text>
        <r>
          <rPr>
            <sz val="9"/>
            <color indexed="81"/>
            <rFont val="Segoe UI"/>
            <family val="2"/>
          </rPr>
          <t>Honorarsatz pro Fachkrafttag</t>
        </r>
      </text>
    </comment>
    <comment ref="J24" authorId="0" shapeId="0" xr:uid="{F5405F62-1C22-44E9-8695-4EA353157F3C}">
      <text>
        <r>
          <rPr>
            <sz val="9"/>
            <color indexed="81"/>
            <rFont val="Segoe UI"/>
            <family val="2"/>
          </rPr>
          <t>Reduzierung (-) oder 
Aufstockung (+) der ursprünglichen Menge</t>
        </r>
      </text>
    </comment>
    <comment ref="A42" authorId="0" shapeId="0" xr:uid="{607D27D6-54D7-44AA-BF3C-9C662670B21A}">
      <text>
        <r>
          <rPr>
            <sz val="9"/>
            <color indexed="81"/>
            <rFont val="Segoe UI"/>
            <family val="2"/>
          </rPr>
          <t>Es kann hier aus der Liste der Schlüsselkräfte ausgewählt werden, der Name wird dann automatisch aus dieser übernommen. 
Wird eine Position manuell eingeschrieben, steht bei Name "N.N."</t>
        </r>
      </text>
    </comment>
    <comment ref="B42" authorId="0" shapeId="0" xr:uid="{28686EA1-B0E0-4E9C-B5D6-B9D5D6E74C84}">
      <text>
        <r>
          <rPr>
            <sz val="9"/>
            <color indexed="81"/>
            <rFont val="Segoe UI"/>
            <family val="2"/>
          </rPr>
          <t>ergibt sich aus der Befüllung der 'Liste der Schlüsselfachkräfte'</t>
        </r>
      </text>
    </comment>
    <comment ref="J42" authorId="0" shapeId="0" xr:uid="{F3077929-8A93-41CC-8B5F-DD47CAB72E16}">
      <text>
        <r>
          <rPr>
            <sz val="9"/>
            <color indexed="81"/>
            <rFont val="Segoe UI"/>
            <family val="2"/>
          </rPr>
          <t>Reduzierung (-) oder 
Aufstockung (+) der ursprünglichen Menge</t>
        </r>
      </text>
    </comment>
    <comment ref="J52" authorId="0" shapeId="0" xr:uid="{C0BFAAAB-AAD2-4D4E-A576-F039133FC527}">
      <text>
        <r>
          <rPr>
            <sz val="9"/>
            <color indexed="81"/>
            <rFont val="Segoe UI"/>
            <family val="2"/>
          </rPr>
          <t>Reduzierung (-) oder 
Aufstockung (+) der ursprünglichen Menge</t>
        </r>
      </text>
    </comment>
    <comment ref="J64" authorId="0" shapeId="0" xr:uid="{DB6FB08D-4A7E-4B2A-94ED-0EBA8F3F2C1C}">
      <text>
        <r>
          <rPr>
            <sz val="9"/>
            <color indexed="81"/>
            <rFont val="Segoe UI"/>
            <family val="2"/>
          </rPr>
          <t>Reduzierung (-) oder 
Aufstockung (+) der ursprünglichen Menge</t>
        </r>
      </text>
    </comment>
    <comment ref="J81" authorId="0" shapeId="0" xr:uid="{BBD27E60-728D-48CC-BB27-0AF367A01A1E}">
      <text>
        <r>
          <rPr>
            <sz val="9"/>
            <color indexed="81"/>
            <rFont val="Segoe UI"/>
            <family val="2"/>
          </rPr>
          <t>Reduzierung (-) oder 
Aufstockung (+) der ursprünglichen Menge</t>
        </r>
      </text>
    </comment>
  </commentList>
</comments>
</file>

<file path=xl/sharedStrings.xml><?xml version="1.0" encoding="utf-8"?>
<sst xmlns="http://schemas.openxmlformats.org/spreadsheetml/2006/main" count="430" uniqueCount="242">
  <si>
    <t>Datum:</t>
  </si>
  <si>
    <t>Vertragsnummer (VN):</t>
  </si>
  <si>
    <t>Beschreibung</t>
  </si>
  <si>
    <t>Menge</t>
  </si>
  <si>
    <t>Vergütung</t>
  </si>
  <si>
    <t>Summe</t>
  </si>
  <si>
    <t>Erläuterungen</t>
  </si>
  <si>
    <t>Milestone 1</t>
  </si>
  <si>
    <t>Milestone 2</t>
  </si>
  <si>
    <t>Milestone 3</t>
  </si>
  <si>
    <t>Milestone 4</t>
  </si>
  <si>
    <t>Zwischensumme</t>
  </si>
  <si>
    <t>Erstattungsart</t>
  </si>
  <si>
    <t>Menge FKT</t>
  </si>
  <si>
    <t xml:space="preserve">Summe </t>
  </si>
  <si>
    <t>Fachkraft 1</t>
  </si>
  <si>
    <t>Fachkraft 2</t>
  </si>
  <si>
    <t>Fachkräfte-Pool 1</t>
  </si>
  <si>
    <t>Fachkräfte-Pool 2</t>
  </si>
  <si>
    <t>Preis</t>
  </si>
  <si>
    <t>Abrechnungs-schlüssel</t>
  </si>
  <si>
    <t>Pauschal / Menge</t>
  </si>
  <si>
    <t>Fahrer*innen</t>
  </si>
  <si>
    <t xml:space="preserve">Sekretär*innen </t>
  </si>
  <si>
    <t xml:space="preserve">sonstige Hilfskräfte </t>
  </si>
  <si>
    <t>Nachweis</t>
  </si>
  <si>
    <t>Flüge</t>
  </si>
  <si>
    <t>Tagegeld</t>
  </si>
  <si>
    <t>Übernachtungsgeld</t>
  </si>
  <si>
    <t>Bitte wählen</t>
  </si>
  <si>
    <t>entfällt</t>
  </si>
  <si>
    <t>gegen Nachweis</t>
  </si>
  <si>
    <t>Unterposition</t>
  </si>
  <si>
    <t>Position</t>
  </si>
  <si>
    <t>Budget / Preis</t>
  </si>
  <si>
    <t>Betriebskosten im Einsatzland</t>
  </si>
  <si>
    <t>Workshops</t>
  </si>
  <si>
    <t>Örtliche Zuschüsse</t>
  </si>
  <si>
    <t>Flexible Vergütungsposition</t>
  </si>
  <si>
    <t>Gesamtsumme (brutto)</t>
  </si>
  <si>
    <t xml:space="preserve">Allgemeine Hinweise:
</t>
  </si>
  <si>
    <r>
      <t xml:space="preserve">1. Festpreis
</t>
    </r>
    <r>
      <rPr>
        <sz val="9"/>
        <color theme="1"/>
        <rFont val="Arial"/>
        <family val="2"/>
        <scheme val="minor"/>
      </rPr>
      <t xml:space="preserve">1) Festpreise sind nur für Werkverträge anzugeben; dabei ist nach Milestones / Teilabnahmen zu kalkulieren
</t>
    </r>
    <r>
      <rPr>
        <b/>
        <sz val="9"/>
        <color theme="1"/>
        <rFont val="Arial"/>
        <family val="2"/>
        <scheme val="minor"/>
      </rPr>
      <t xml:space="preserve">
</t>
    </r>
  </si>
  <si>
    <t>Hinweise zum Ausfüllen</t>
  </si>
  <si>
    <t>VN:</t>
  </si>
  <si>
    <t>PN:</t>
  </si>
  <si>
    <t>Bezeichnung Preisblatt</t>
  </si>
  <si>
    <t>Name</t>
  </si>
  <si>
    <t>Vorname</t>
  </si>
  <si>
    <t>Geburtsdatum</t>
  </si>
  <si>
    <t>Wohnort</t>
  </si>
  <si>
    <t>SFK 2</t>
  </si>
  <si>
    <t>SFK 3</t>
  </si>
  <si>
    <t>SFK 4</t>
  </si>
  <si>
    <t>SFK 5</t>
  </si>
  <si>
    <t>SFK 6</t>
  </si>
  <si>
    <t>Liste der Schlüsselfachkräfte (SFK)</t>
  </si>
  <si>
    <t>* Nur Fachkräfte, für die Vertragsergänzung erforderlich ist</t>
  </si>
  <si>
    <t>** Bei Wechsel der Schlüsselfachkraft bitte in Erläuterungen das Einsatzende eintragen und bei der neuen Fachkraft den Einsatzbeginn</t>
  </si>
  <si>
    <t>3. Reisekosten</t>
  </si>
  <si>
    <t>4. Andere Kosten</t>
  </si>
  <si>
    <t>5. Gesamtkosten</t>
  </si>
  <si>
    <t>2. Honorare und sonstige Personalkosten</t>
  </si>
  <si>
    <t>1. Festpreise</t>
  </si>
  <si>
    <t>Kommentar</t>
  </si>
  <si>
    <t xml:space="preserve">
</t>
  </si>
  <si>
    <t>VE Nr.:</t>
  </si>
  <si>
    <t>1. VE Festpreise</t>
  </si>
  <si>
    <t>urspr. Menge</t>
  </si>
  <si>
    <t>Änder-ung</t>
  </si>
  <si>
    <t>Menge neu</t>
  </si>
  <si>
    <t>Summe Neu</t>
  </si>
  <si>
    <t>2. VE Honorare</t>
  </si>
  <si>
    <t>3. VE Reisekosten</t>
  </si>
  <si>
    <t>4. VE andere Kosten</t>
  </si>
  <si>
    <t>5. VE Gesamtkosten</t>
  </si>
  <si>
    <t>Gesamtsumme (netto)</t>
  </si>
  <si>
    <t>Hinweise zum Ausfüllen der VE</t>
  </si>
  <si>
    <t>Hilfspalte für Zeilenumbruch in Spalte B</t>
  </si>
  <si>
    <t>Adresse:</t>
  </si>
  <si>
    <t>JaNein</t>
  </si>
  <si>
    <t>Nein</t>
  </si>
  <si>
    <t>Ja</t>
  </si>
  <si>
    <t>Bieter 30</t>
  </si>
  <si>
    <t>Hilfszelle für Zeilenumbruch bei verbundenen Zellen</t>
  </si>
  <si>
    <t>Honorarraster</t>
  </si>
  <si>
    <t>SFK 7</t>
  </si>
  <si>
    <t xml:space="preserve">Die aktuelle Ländertabelle des Bundes findet sich auf der Webseite des Bundesfinanzministeriums in der aktuellen Fassung: </t>
  </si>
  <si>
    <t>gemäß ToR</t>
  </si>
  <si>
    <t>Sonstige Kosten</t>
  </si>
  <si>
    <r>
      <rPr>
        <b/>
        <sz val="9"/>
        <color theme="1"/>
        <rFont val="Arial"/>
        <family val="2"/>
        <scheme val="minor"/>
      </rPr>
      <t>Hinweise zu Makros in dieser Vorlage</t>
    </r>
    <r>
      <rPr>
        <sz val="9"/>
        <color theme="1"/>
        <rFont val="Arial"/>
        <family val="2"/>
        <scheme val="minor"/>
      </rPr>
      <t xml:space="preserve">
Diese Datei enthält mehrere VBA Makrofunktionen, die im Dateiformat '.xlsm' gespeichert sind. Excel warnt beim Öffnen der Datei bzw. Vorlage vor diesen Inhalten (gelbe Zeile über der Tabelle). Um die Funktionen der oben sichtbaren Buttons zu ermöglichen, müssen die Makros werden. Dies muss ggf. im Sicherheitscenter in den Excel-Optionen durchgeführt bzw. erlaubt werden.</t>
    </r>
  </si>
  <si>
    <t>Gesamtreisekostenbudget</t>
  </si>
  <si>
    <t xml:space="preserve">2.1 Honorar Tagessatz </t>
  </si>
  <si>
    <t xml:space="preserve">Position </t>
  </si>
  <si>
    <t>2.2 Vertragsbedingte Kosten im Einsatzland</t>
  </si>
  <si>
    <t>CO2-Kompensationen von Flugreisen</t>
  </si>
  <si>
    <r>
      <rPr>
        <b/>
        <sz val="9"/>
        <color theme="1"/>
        <rFont val="Arial"/>
        <family val="2"/>
        <scheme val="minor"/>
      </rPr>
      <t>Hinweise zu Vertragsergänzungen / Auftragsänderungen</t>
    </r>
    <r>
      <rPr>
        <sz val="9"/>
        <color theme="1"/>
        <rFont val="Arial"/>
        <family val="2"/>
        <scheme val="minor"/>
      </rPr>
      <t xml:space="preserve">
Für die Kalkulation von Vertragsergänzungen sind in diesem Tabellenblatt zusätzliche Spalten (Spalten J-M) hinterlegt, die nach Klick auf den Button oben automatisch eingeblendet werden. Diese sehen die Möglichkeit der Eingabe von Änderungen des Mengengerüstes, eine neue Gesamtmenge und die sich daraus ergebende neue Summe vor. Hier können sowohl Verringerungen der Menge in Einzelpositionen als auch Erweiterungen des Mengengerüsts kalkuliert werden.  </t>
    </r>
  </si>
  <si>
    <t>Vergabefachcluster</t>
  </si>
  <si>
    <t>Organistions- und Managementberatung</t>
  </si>
  <si>
    <t>Personalauswahl, -management und -qualifizierung</t>
  </si>
  <si>
    <t>Ländl. Entw., Agrarwirtschaft, Fischerei und Ernährung</t>
  </si>
  <si>
    <t>Naturressourcen, Biodiversität, Meere/Küsten</t>
  </si>
  <si>
    <t>Energie und Verkehr und Klimawandel</t>
  </si>
  <si>
    <t>Kommunikation, Multimedia und Social Media</t>
  </si>
  <si>
    <t>Privatwirtschaftsförderung und Wirtschaftspolitik</t>
  </si>
  <si>
    <t>Krisen, Konflikte, Katastrophe, Flucht und Migration</t>
  </si>
  <si>
    <t>Digitalisierung</t>
  </si>
  <si>
    <t>IT Umsetzung und Betrieb</t>
  </si>
  <si>
    <t>(Berufliche) Bildung und Jugend</t>
  </si>
  <si>
    <t>Finanzsysteme und Versicherungen</t>
  </si>
  <si>
    <t>Soziale Sicherung und Gesundheit</t>
  </si>
  <si>
    <t>Demokratie, Dezentralisierung, Stadtentwicklung</t>
  </si>
  <si>
    <t>Öffentliche Finanzen und Verwaltung, Antikorruption, Integrität</t>
  </si>
  <si>
    <t>Rechtsstaat, Menschenrechte &amp; Gender, Sicherheit</t>
  </si>
  <si>
    <t>Umweltmanagement, Wasser, Abfall, Ressourceneffizienz</t>
  </si>
  <si>
    <t>Planungs- Architektenleistungen</t>
  </si>
  <si>
    <t>Übersetzer- und Dolmetscherleistungen</t>
  </si>
  <si>
    <t>Nr</t>
  </si>
  <si>
    <t>Auswahllisten und Cluster</t>
  </si>
  <si>
    <t>A</t>
  </si>
  <si>
    <t>B</t>
  </si>
  <si>
    <t>C</t>
  </si>
  <si>
    <t>D</t>
  </si>
  <si>
    <t>E</t>
  </si>
  <si>
    <t>F</t>
  </si>
  <si>
    <t>G</t>
  </si>
  <si>
    <t>H</t>
  </si>
  <si>
    <t>I</t>
  </si>
  <si>
    <t>Strategieberatung</t>
  </si>
  <si>
    <t>Organisationsberatung</t>
  </si>
  <si>
    <t>Markt-, Kunden- und Auftraggeberanalysen</t>
  </si>
  <si>
    <t>Psychologische Diagnostik</t>
  </si>
  <si>
    <t>Führungskräfteentwicklung und Coaching</t>
  </si>
  <si>
    <t>Kompetenzentwicklung und Training</t>
  </si>
  <si>
    <t>Moderation</t>
  </si>
  <si>
    <t>Einzel- und Teamsupervision</t>
  </si>
  <si>
    <t>Mediation / Konfliktmanagement</t>
  </si>
  <si>
    <t>Psychosoziale Einzelberatung und psychosoziales Team-Coaching</t>
  </si>
  <si>
    <t>Politik-, Strategie-, Prozess und Organisationsberatung mit sektoralem Schwerpunkt</t>
  </si>
  <si>
    <t>Fachexpertise mit sektoralem Schwerpunkt</t>
  </si>
  <si>
    <t>Internationaler Handel und internationale Standards, globale Lieferketten, komplexe Wirtschaftskooperationen</t>
  </si>
  <si>
    <t>Inwertsetzung von Naturressourcen / Biodiversitätsfinanzierung und Zusammenarbeit mit dem Privat und dem Finanzsektor</t>
  </si>
  <si>
    <t>Politik-, Strategie-, Prozess und Organisationsberatung / Experten für Finanzierungsfragen mit sektoralem Schwerpunkt</t>
  </si>
  <si>
    <t>Kommunikationsberatung</t>
  </si>
  <si>
    <t>Social Media Analytics</t>
  </si>
  <si>
    <t>Fotografen</t>
  </si>
  <si>
    <t>Politik-, Strategie-, Prozess- und Organisations-beratung mit sektoralem Schwerpunkt + Fachexpertise zu Green / Digital Economy</t>
  </si>
  <si>
    <t>Fachberatung</t>
  </si>
  <si>
    <t>Auditierung</t>
  </si>
  <si>
    <t>Einkaufsberatung</t>
  </si>
  <si>
    <t>Fach-/ Prozessberatung</t>
  </si>
  <si>
    <t>Technische Architektur</t>
  </si>
  <si>
    <t>Admin, Service, Support, DevOps</t>
  </si>
  <si>
    <t>Entwicklung (UX-Design, Web-/App-/SW)</t>
  </si>
  <si>
    <t>Fachexpertise an den Schnittstellen zu Digitalisierung, Nachhaltigkeit, Privatwirtschaftsförderung</t>
  </si>
  <si>
    <t>Fachexpertise mit EZ spezifischem Schwerpunkt</t>
  </si>
  <si>
    <t>Fachexpertise zu definierten Sonderthemen im Sektor</t>
  </si>
  <si>
    <t>Fachexpertise an den Schnittstellen zu Digitalisierung / eHealth</t>
  </si>
  <si>
    <t>Fachexpertise zu Demokratie und Dezentralisierung</t>
  </si>
  <si>
    <t>Fachexpertise zu Stadtentwicklung sowie zu „e-Governance / open Government“</t>
  </si>
  <si>
    <t>Wirtschaftsprüfung – Stundensätze für einfache Leistungen</t>
  </si>
  <si>
    <t>Wirtschaftsprüfung – Stundensätze für Gutachterleistungen</t>
  </si>
  <si>
    <t>Messe- Begleitdolmetschen</t>
  </si>
  <si>
    <t>Konferenzdolmetschen (simultan)</t>
  </si>
  <si>
    <t>Verhandlungsdolmetschen</t>
  </si>
  <si>
    <t>Verhandlungsdolmetschen hochrangige Delegationen</t>
  </si>
  <si>
    <t>Übersetzung in Zielsprache</t>
  </si>
  <si>
    <t>Fachcluster Eingabe</t>
  </si>
  <si>
    <t>Dynamische Auswahlliste über Namen dTeilcluster</t>
  </si>
  <si>
    <t>Feste Auswahlliste</t>
  </si>
  <si>
    <t>Teilcluster Eingabe</t>
  </si>
  <si>
    <r>
      <rPr>
        <b/>
        <sz val="9"/>
        <color theme="1"/>
        <rFont val="Arial"/>
        <family val="2"/>
        <scheme val="minor"/>
      </rPr>
      <t>Spalte I</t>
    </r>
    <r>
      <rPr>
        <sz val="9"/>
        <color theme="1"/>
        <rFont val="Arial"/>
        <family val="2"/>
        <scheme val="minor"/>
      </rPr>
      <t xml:space="preserve"> zeigt die ursprünglich vertraglich vereinbarte Menge (aus Spalte D) an.
In </t>
    </r>
    <r>
      <rPr>
        <b/>
        <sz val="9"/>
        <color theme="1"/>
        <rFont val="Arial"/>
        <family val="2"/>
        <scheme val="minor"/>
      </rPr>
      <t>Spalte J</t>
    </r>
    <r>
      <rPr>
        <sz val="9"/>
        <color theme="1"/>
        <rFont val="Arial"/>
        <family val="2"/>
        <scheme val="minor"/>
      </rPr>
      <t xml:space="preserve"> muss die Änderung gegenüber dem bislang gültigen Preisblatt eingegeben werden und zwar entweder mit einem „-“-Zeichen oder mit einem „+“-Zeichen vor der Änderung. 
Bsp.: die FKT des Teamleiters sollen von 250 FKT auf 220 FKT reduziert werden: in Spalte J wird -30 eingegeben.
In </t>
    </r>
    <r>
      <rPr>
        <b/>
        <sz val="9"/>
        <color theme="1"/>
        <rFont val="Arial"/>
        <family val="2"/>
        <scheme val="minor"/>
      </rPr>
      <t>Spalte K</t>
    </r>
    <r>
      <rPr>
        <sz val="9"/>
        <color theme="1"/>
        <rFont val="Arial"/>
        <family val="2"/>
        <scheme val="minor"/>
      </rPr>
      <t xml:space="preserve"> wird nun die neue vertraglich zu vereinbarende Menge ausgegeben.
In </t>
    </r>
    <r>
      <rPr>
        <b/>
        <sz val="9"/>
        <color theme="1"/>
        <rFont val="Arial"/>
        <family val="2"/>
        <scheme val="minor"/>
      </rPr>
      <t xml:space="preserve">Spalte L </t>
    </r>
    <r>
      <rPr>
        <sz val="9"/>
        <color theme="1"/>
        <rFont val="Arial"/>
        <family val="2"/>
        <scheme val="minor"/>
      </rPr>
      <t>wird die sich daraus ergebende, neue Gesamt-Vergütung für die jeweilige Position berechnet.</t>
    </r>
  </si>
  <si>
    <t>Vertragsergänzung</t>
  </si>
  <si>
    <t>Autorentätigkeiten</t>
  </si>
  <si>
    <t>Live Streams</t>
  </si>
  <si>
    <t>Grafikleistungen</t>
  </si>
  <si>
    <t>21 Monitoring und Evaluierung</t>
  </si>
  <si>
    <t>22 Veranstaltungsmanagement</t>
  </si>
  <si>
    <t>Monitoring und Evaluierung</t>
  </si>
  <si>
    <t>Veranstaltungsmanagement</t>
  </si>
  <si>
    <t>Monitoring</t>
  </si>
  <si>
    <t>Evaluierung</t>
  </si>
  <si>
    <t>Veranstaltungsmanagement allgemein</t>
  </si>
  <si>
    <t>Audio-/Videoproduktionen</t>
  </si>
  <si>
    <t>Rechtsberatung von Vorhaben – Tagessätze</t>
  </si>
  <si>
    <t>Post-Editing eines MÜ-Text</t>
  </si>
  <si>
    <t>Überarbeitung</t>
  </si>
  <si>
    <t>Überprüfung, Korrekturlesen</t>
  </si>
  <si>
    <t>23 Wirtschaftsprüfung und Revision</t>
  </si>
  <si>
    <t>Wirtschaftspüfung und Revision</t>
  </si>
  <si>
    <t>Rechtsberatung</t>
  </si>
  <si>
    <t>Rechtsberatung zur Ergänzung der Stabsstelle Recht – Stundensätze</t>
  </si>
  <si>
    <t>---</t>
  </si>
  <si>
    <t>Wirtschaftsprüfung und Revision – Tagessätze</t>
  </si>
  <si>
    <t>Wirtschaftsprüfung – Tagessätze</t>
  </si>
  <si>
    <t>Gebäude Kat. 1 (sehr komplex, z.B. Krankenhäuser)</t>
  </si>
  <si>
    <t>Gebäude Kat. 2 (mittel komplex, z.B. Schulen, Kindergärten, mehrstöckig)</t>
  </si>
  <si>
    <t>Gebäude Kat. 3 (wenig komplex, z.B. Latrinen, einfache Gebäude)</t>
  </si>
  <si>
    <t>Fragiler Kontext (nach Katastrophe/Krieg) – geringe u. mittlere Komplexität</t>
  </si>
  <si>
    <t>Fragiler Kontext (nach Katastrophe/Krieg) – hohe Komplexität</t>
  </si>
  <si>
    <t>Projektnummer 
(PN)/Kostenstelle (KST):</t>
  </si>
  <si>
    <t>*Abrechnung auf Basis der (ggf. anteiligen) Fachkrafttagen gegen Zeitnachweis (Anlage 17 AVB)</t>
  </si>
  <si>
    <t>SFK 1: Teamleitung</t>
  </si>
  <si>
    <t>Pauschal / Menge gegen Zeitnachweis*</t>
  </si>
  <si>
    <t>*Abrechnung gegen Zeitnachweis (Anlage 17 AVB)</t>
  </si>
  <si>
    <t>2.3 Nationale administrative Mitarbeitende</t>
  </si>
  <si>
    <t>Pauschal / Menge gegen Nachweis*</t>
  </si>
  <si>
    <t>**Abrechnung gegen Zeitnachweis (Anlage 17 AVB) und Vorlage der Rechnung</t>
  </si>
  <si>
    <t>Menge gegen Zeitnachweis und Vorlage der Rechnung**</t>
  </si>
  <si>
    <t>Transferkosten</t>
  </si>
  <si>
    <t>Visabeschaffungskosten</t>
  </si>
  <si>
    <t>Sachgüter</t>
  </si>
  <si>
    <t>gem. Ziff. 3.6.5.7 AVB</t>
  </si>
  <si>
    <t>Umsatzsteuer</t>
  </si>
  <si>
    <t>nicht anwendbar</t>
  </si>
  <si>
    <t>Umsatzsteuer in Drittland fällt an</t>
  </si>
  <si>
    <t>zzgl. Umsatzsteuer in
Drittland gem. Ziff. 3.3 AVB</t>
  </si>
  <si>
    <t>Bitte Drittland (gem. Ziff. 3.3 AVB)
oder "nicht einschlägig" eintragen</t>
  </si>
  <si>
    <r>
      <rPr>
        <b/>
        <sz val="9"/>
        <color theme="1"/>
        <rFont val="Arial"/>
        <family val="2"/>
        <scheme val="minor"/>
      </rPr>
      <t xml:space="preserve">2.1 Honorare Tagessatz (Ziffer 3.6.1 AVB)
</t>
    </r>
    <r>
      <rPr>
        <sz val="9"/>
        <color theme="1"/>
        <rFont val="Arial"/>
        <family val="2"/>
        <scheme val="minor"/>
      </rPr>
      <t>1) Fachkräftepools werden nach Kategorie bepreist; keine namentliche Nennung der Fachkräftepools (N.N.=nicht namentlich benannt)
2) Namentliche Nennung der Schlüsselexperten in der Liste Schlüsselfachkräfte (Tabellenblatt 2)</t>
    </r>
  </si>
  <si>
    <r>
      <rPr>
        <b/>
        <sz val="9"/>
        <color theme="1"/>
        <rFont val="Arial"/>
        <family val="2"/>
        <scheme val="minor"/>
      </rPr>
      <t>2.2 Vertragsbedingte Kosten im Einsatzland (Ziffer 3.6.2 AVB)</t>
    </r>
    <r>
      <rPr>
        <sz val="9"/>
        <color theme="1"/>
        <rFont val="Arial"/>
        <family val="2"/>
        <scheme val="minor"/>
      </rPr>
      <t xml:space="preserve">
Ab einem zusammenhängenden auftragsbedingten Aufenthalt im Einsatzland (sofern dies außerhalb des gewöhnlichen Aufenthaltsortes des Experten liegt) von mehr als drei Monaten kann die auftragnehmende Partei nach Bestätigung der Auftraggeberin in Schriftform die durch die Durchführung des Auftrags am gewöhnlichen Ort der Leistungserbringung im Ausland entstehenden Kosten im Rahmen einer Tagespauschale abrechnen. Die Pauschale wird vom ersten Tag des auftragsbedingten Aufenthaltes an gezahlt.
Einsätze bis zu einer zusammenhängenden Gesamtdauer von drei Monaten im Einsatzland werden als auftragsbedingte Dienstreisen entsprechend Ziffern 3.6.4.2 und 3.6.4.3 dieser AVB abgerechnet.</t>
    </r>
  </si>
  <si>
    <r>
      <rPr>
        <b/>
        <sz val="9"/>
        <color theme="1"/>
        <rFont val="Arial"/>
        <family val="2"/>
        <scheme val="minor"/>
      </rPr>
      <t>5. Umsatzsteuer</t>
    </r>
    <r>
      <rPr>
        <sz val="9"/>
        <color theme="1"/>
        <rFont val="Arial"/>
        <family val="2"/>
        <scheme val="minor"/>
      </rPr>
      <t xml:space="preserve">
Umsatzsteuer, die von einem Drittland  erhoben wird, wird nur vergütet, wenn und soweit sie im Preisblatt angegeben wurde (Ziffer 3.3 Abs. 5 AVB).
Ein „Drittland“ ist jedes Land, das weder ein Mitgliedstaat der EU noch der Umsatzsteuerliche Leistungsort ist (Ziffer 1.1 AVB).
Der Bieter gibt den für das jeweilige Drittland einschlägigen Umsatzsteuersatz an.</t>
    </r>
  </si>
  <si>
    <t>* Abrechnung auf Monatsbasis gegen Nachweis des Beschäftigungsverhältnisses</t>
  </si>
  <si>
    <t>Gesamtsumme (netto) ohne Ust Drittland (Zeile ausgeblendet auf Wunsch GIZ)</t>
  </si>
  <si>
    <t>zzgl. Umsatzsteuer</t>
  </si>
  <si>
    <t>https://www.bundesfinanzministerium.de/Content/DE/Downloads/BMF_Schreiben/Steuerarten/Lohnsteuer/2025-12-05-steuerliche-behandlung-reisekosten-2026.html</t>
  </si>
  <si>
    <t>Ausschreibungsnummer:</t>
  </si>
  <si>
    <t/>
  </si>
  <si>
    <t>10015532</t>
  </si>
  <si>
    <t>Lernangebot Beratungsrollen und Beratungskompetenzen - Los 1</t>
  </si>
  <si>
    <t>TBA</t>
  </si>
  <si>
    <t>Y-990000-160</t>
  </si>
  <si>
    <t>Preisblatt</t>
  </si>
  <si>
    <t>Bieter/Auftragneh-mende Partei (AN)</t>
  </si>
  <si>
    <t>Vertragslaufzeit (24 Monate)</t>
  </si>
  <si>
    <t>Option 1 Vertragsverlängerung (12 Monate)</t>
  </si>
  <si>
    <t>Option 2 Vertragsverlängerung (12 Monate)</t>
  </si>
  <si>
    <t xml:space="preserve">5.2.2 der ToRs: Vertragslaufzeit (24 Monate) </t>
  </si>
  <si>
    <t>5.2.2 der ToRs: Option 1 Vertragsverlängerung (12 Monate)</t>
  </si>
  <si>
    <t>5.2.2 der ToRs: Option 2 Vertragsverlängerung (12 Monate)</t>
  </si>
  <si>
    <t>5.2.der ToRs: Vertragslaufzeit (24 Monate)</t>
  </si>
  <si>
    <t>5.2 der ToRs: Option 1 Vertragsverlängerung (12 Monate)</t>
  </si>
  <si>
    <t>5.2 der ToRs: Option 2 Vertragsverlängerung (12 Monate)</t>
  </si>
  <si>
    <t xml:space="preserve">5.3 der ToRs: Vertragslaufzeit (24 Monate) - ToT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</si>
</sst>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6" formatCode="General;\-General;\-"/>
    <numFmt numFmtId="167" formatCode="\+General;\-General"/>
  </numFmts>
  <fonts count="22"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sz val="9"/>
      <color indexed="81"/>
      <name val="Segoe UI"/>
      <family val="2"/>
    </font>
    <font>
      <i/>
      <sz val="9"/>
      <color rgb="FFFF0000"/>
      <name val="Arial"/>
      <family val="2"/>
      <scheme val="minor"/>
    </font>
    <font>
      <u/>
      <sz val="9"/>
      <color rgb="FFC00000"/>
      <name val="Arial"/>
      <family val="2"/>
      <scheme val="minor"/>
    </font>
    <font>
      <i/>
      <sz val="8"/>
      <color theme="8"/>
      <name val="Arial"/>
      <family val="2"/>
      <scheme val="minor"/>
    </font>
    <font>
      <i/>
      <u/>
      <sz val="8"/>
      <color theme="3"/>
      <name val="Arial"/>
      <family val="2"/>
      <scheme val="minor"/>
    </font>
    <font>
      <sz val="18"/>
      <color theme="1"/>
      <name val="Arial"/>
      <family val="2"/>
      <scheme val="minor"/>
    </font>
    <font>
      <b/>
      <sz val="8"/>
      <color theme="1"/>
      <name val="Arial"/>
      <family val="2"/>
      <scheme val="minor"/>
    </font>
  </fonts>
  <fills count="11">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0"/>
        <bgColor indexed="64"/>
      </patternFill>
    </fill>
    <fill>
      <patternFill patternType="solid">
        <fgColor theme="4" tint="-0.499984740745262"/>
        <bgColor indexed="64"/>
      </patternFill>
    </fill>
    <fill>
      <patternFill patternType="solid">
        <fgColor theme="4"/>
        <bgColor theme="4"/>
      </patternFill>
    </fill>
    <fill>
      <patternFill patternType="solid">
        <fgColor theme="4" tint="0.79998168889431442"/>
        <bgColor theme="4" tint="0.79998168889431442"/>
      </patternFill>
    </fill>
  </fills>
  <borders count="14">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18">
    <xf numFmtId="0" fontId="0" fillId="0" borderId="0">
      <alignment vertical="center"/>
    </xf>
    <xf numFmtId="0" fontId="4" fillId="2" borderId="1" applyNumberFormat="0" applyProtection="0">
      <alignment horizontal="center" vertical="center" wrapText="1"/>
    </xf>
    <xf numFmtId="0" fontId="9" fillId="4" borderId="11" applyNumberFormat="0" applyAlignment="0" applyProtection="0"/>
    <xf numFmtId="0" fontId="4" fillId="0" borderId="0" applyNumberFormat="0" applyFill="0" applyBorder="0" applyAlignment="0" applyProtection="0"/>
    <xf numFmtId="0" fontId="3" fillId="5" borderId="0" applyNumberFormat="0" applyAlignment="0">
      <protection locked="0"/>
    </xf>
    <xf numFmtId="0" fontId="7" fillId="0" borderId="0" applyNumberFormat="0" applyFill="0" applyBorder="0" applyAlignment="0" applyProtection="0"/>
    <xf numFmtId="0" fontId="2" fillId="3" borderId="0" applyNumberFormat="0" applyBorder="0">
      <alignment vertical="center" shrinkToFit="1"/>
      <protection locked="0"/>
    </xf>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3" fillId="6" borderId="12" applyNumberFormat="0" applyFont="0" applyAlignment="0" applyProtection="0"/>
    <xf numFmtId="0" fontId="17" fillId="0" borderId="0" applyNumberFormat="0" applyFill="0" applyBorder="0" applyAlignment="0" applyProtection="0">
      <alignment vertical="center"/>
    </xf>
    <xf numFmtId="0" fontId="16" fillId="0" borderId="0" applyNumberFormat="0" applyFill="0" applyBorder="0" applyAlignment="0" applyProtection="0"/>
  </cellStyleXfs>
  <cellXfs count="98">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2" applyAlignment="1">
      <alignment vertical="center"/>
    </xf>
    <xf numFmtId="0" fontId="0" fillId="0" borderId="2" xfId="7" applyFont="1" applyAlignment="1">
      <alignment vertical="center"/>
    </xf>
    <xf numFmtId="0" fontId="7" fillId="0" borderId="0" xfId="5" applyAlignment="1">
      <alignment vertical="center"/>
    </xf>
    <xf numFmtId="0" fontId="0" fillId="0" borderId="2" xfId="7" applyFont="1">
      <alignment vertical="center" wrapText="1"/>
    </xf>
    <xf numFmtId="0" fontId="5" fillId="0" borderId="0" xfId="0" applyFont="1" applyAlignment="1">
      <alignment horizontal="left" vertical="center"/>
    </xf>
    <xf numFmtId="0" fontId="6" fillId="5" borderId="3" xfId="8" applyAlignment="1">
      <alignment vertical="center"/>
      <protection locked="0"/>
    </xf>
    <xf numFmtId="165" fontId="0" fillId="0" borderId="2" xfId="11" applyFont="1" applyAlignment="1">
      <alignment vertical="center"/>
    </xf>
    <xf numFmtId="39" fontId="4" fillId="0" borderId="4" xfId="12" applyNumberFormat="1" applyAlignment="1">
      <alignment vertical="center"/>
    </xf>
    <xf numFmtId="0" fontId="3" fillId="0" borderId="2" xfId="7">
      <alignment vertical="center" wrapText="1"/>
    </xf>
    <xf numFmtId="49" fontId="6" fillId="5" borderId="3" xfId="10">
      <alignment vertical="center" wrapText="1"/>
      <protection locked="0"/>
    </xf>
    <xf numFmtId="0" fontId="3" fillId="0" borderId="4" xfId="12" applyFont="1" applyAlignment="1">
      <alignment vertical="center"/>
    </xf>
    <xf numFmtId="164" fontId="4" fillId="0" borderId="4" xfId="12" applyNumberFormat="1" applyAlignment="1">
      <alignment vertical="center"/>
    </xf>
    <xf numFmtId="164" fontId="3" fillId="0" borderId="4" xfId="12"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7" applyNumberFormat="1" applyFont="1">
      <alignment vertical="center" wrapText="1"/>
    </xf>
    <xf numFmtId="0" fontId="11" fillId="0" borderId="0" xfId="0" applyFont="1">
      <alignment vertical="center"/>
    </xf>
    <xf numFmtId="14" fontId="6" fillId="5" borderId="3" xfId="10" applyNumberFormat="1">
      <alignment vertical="center" wrapText="1"/>
      <protection locked="0"/>
    </xf>
    <xf numFmtId="0" fontId="13" fillId="0" borderId="0" xfId="0" applyFont="1">
      <alignment vertical="center"/>
    </xf>
    <xf numFmtId="0" fontId="0" fillId="0" borderId="2" xfId="7" applyFont="1" applyAlignment="1">
      <alignment horizontal="center" vertical="center"/>
    </xf>
    <xf numFmtId="0" fontId="0" fillId="0" borderId="2" xfId="7" applyFont="1" applyAlignment="1">
      <alignment horizontal="center" vertical="center" shrinkToFit="1"/>
    </xf>
    <xf numFmtId="4" fontId="6" fillId="5" borderId="3" xfId="9">
      <alignment vertical="center" shrinkToFit="1"/>
      <protection locked="0"/>
    </xf>
    <xf numFmtId="0" fontId="9" fillId="4" borderId="11" xfId="2" applyAlignment="1">
      <alignment vertical="center"/>
    </xf>
    <xf numFmtId="49" fontId="0" fillId="0" borderId="0" xfId="0" applyNumberFormat="1">
      <alignment vertical="center"/>
    </xf>
    <xf numFmtId="0" fontId="0" fillId="0" borderId="0" xfId="0" applyAlignment="1">
      <alignment vertical="center" wrapText="1"/>
    </xf>
    <xf numFmtId="166" fontId="3" fillId="0" borderId="2" xfId="7" applyNumberFormat="1" applyAlignment="1">
      <alignment horizontal="center" vertical="center"/>
    </xf>
    <xf numFmtId="167" fontId="6" fillId="5" borderId="3" xfId="8" applyNumberFormat="1" applyAlignment="1">
      <alignment horizontal="center" vertical="center"/>
      <protection locked="0"/>
    </xf>
    <xf numFmtId="165" fontId="3" fillId="0" borderId="2" xfId="11" applyAlignment="1">
      <alignment vertical="center"/>
    </xf>
    <xf numFmtId="9" fontId="3" fillId="0" borderId="4" xfId="14" applyFont="1" applyBorder="1" applyAlignment="1">
      <alignment horizontal="left" vertical="center"/>
    </xf>
    <xf numFmtId="49" fontId="0" fillId="0" borderId="7" xfId="0" applyNumberFormat="1" applyBorder="1" applyAlignment="1">
      <alignment vertical="center" wrapText="1"/>
    </xf>
    <xf numFmtId="0" fontId="4" fillId="0" borderId="0" xfId="0" applyFont="1">
      <alignment vertical="center"/>
    </xf>
    <xf numFmtId="164" fontId="4" fillId="0" borderId="0" xfId="12" applyNumberFormat="1" applyBorder="1" applyAlignment="1">
      <alignment horizontal="left" vertical="center"/>
    </xf>
    <xf numFmtId="0" fontId="5" fillId="0" borderId="8" xfId="0" applyFont="1" applyBorder="1">
      <alignment vertical="center"/>
    </xf>
    <xf numFmtId="0" fontId="0" fillId="0" borderId="9" xfId="0" applyBorder="1">
      <alignment vertical="center"/>
    </xf>
    <xf numFmtId="0" fontId="0" fillId="0" borderId="10" xfId="0" applyBorder="1">
      <alignment vertical="center"/>
    </xf>
    <xf numFmtId="0" fontId="4" fillId="0" borderId="0" xfId="3" applyAlignment="1">
      <alignment vertical="center"/>
    </xf>
    <xf numFmtId="49" fontId="3" fillId="5" borderId="0" xfId="4" applyNumberFormat="1" applyAlignment="1">
      <alignment vertical="center" shrinkToFit="1"/>
      <protection locked="0"/>
    </xf>
    <xf numFmtId="0" fontId="0" fillId="0" borderId="0" xfId="0" applyAlignment="1">
      <alignment horizontal="left" vertical="center" wrapText="1"/>
    </xf>
    <xf numFmtId="0" fontId="18" fillId="0" borderId="0" xfId="17" applyFont="1" applyAlignment="1"/>
    <xf numFmtId="0" fontId="4" fillId="7" borderId="4" xfId="3" applyFill="1" applyBorder="1" applyAlignment="1">
      <alignment vertical="center"/>
    </xf>
    <xf numFmtId="0" fontId="0" fillId="7" borderId="4" xfId="0" applyFill="1" applyBorder="1">
      <alignment vertical="center"/>
    </xf>
    <xf numFmtId="0" fontId="14" fillId="0" borderId="0" xfId="13" applyAlignment="1">
      <alignment vertical="center"/>
    </xf>
    <xf numFmtId="0" fontId="0" fillId="8" borderId="0" xfId="0" applyFill="1">
      <alignment vertical="center"/>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9" fillId="0" borderId="0" xfId="5" applyFont="1" applyAlignment="1">
      <alignment vertical="center"/>
    </xf>
    <xf numFmtId="0" fontId="9" fillId="9" borderId="13" xfId="0" applyFont="1" applyFill="1" applyBorder="1">
      <alignment vertical="center"/>
    </xf>
    <xf numFmtId="0" fontId="0" fillId="10" borderId="13" xfId="0" applyFill="1" applyBorder="1">
      <alignment vertical="center"/>
    </xf>
    <xf numFmtId="0" fontId="0" fillId="0" borderId="13" xfId="0" applyBorder="1" applyAlignment="1">
      <alignment vertical="center" wrapText="1"/>
    </xf>
    <xf numFmtId="0" fontId="4" fillId="0" borderId="0" xfId="12" applyBorder="1" applyAlignment="1">
      <alignment vertical="center"/>
    </xf>
    <xf numFmtId="0" fontId="7" fillId="0" borderId="0" xfId="5" applyAlignment="1" applyProtection="1">
      <alignment vertical="center"/>
    </xf>
    <xf numFmtId="0" fontId="4" fillId="7" borderId="4" xfId="3" applyFill="1" applyBorder="1" applyAlignment="1"/>
    <xf numFmtId="0" fontId="0" fillId="0" borderId="0" xfId="0" applyAlignment="1"/>
    <xf numFmtId="9" fontId="3" fillId="5" borderId="4" xfId="4" applyNumberFormat="1" applyBorder="1" applyAlignment="1">
      <alignment horizontal="left" vertical="center" wrapText="1"/>
      <protection locked="0"/>
    </xf>
    <xf numFmtId="0" fontId="3" fillId="0" borderId="4" xfId="12" applyFont="1" applyAlignment="1">
      <alignment vertical="center" wrapText="1"/>
    </xf>
    <xf numFmtId="49" fontId="6" fillId="5" borderId="4" xfId="10" applyBorder="1">
      <alignment vertical="center" wrapText="1"/>
      <protection locked="0"/>
    </xf>
    <xf numFmtId="164" fontId="4" fillId="0" borderId="0" xfId="12" applyNumberFormat="1" applyBorder="1" applyAlignment="1">
      <alignment vertical="center"/>
    </xf>
    <xf numFmtId="0" fontId="3" fillId="0" borderId="0" xfId="12" applyFont="1" applyBorder="1" applyAlignment="1">
      <alignment vertical="center" wrapText="1"/>
    </xf>
    <xf numFmtId="9" fontId="6" fillId="5" borderId="0" xfId="14" applyFont="1" applyFill="1" applyBorder="1" applyAlignment="1" applyProtection="1">
      <alignment vertical="center" wrapText="1"/>
      <protection locked="0"/>
    </xf>
    <xf numFmtId="0" fontId="0" fillId="0" borderId="4" xfId="12" applyFont="1" applyAlignment="1">
      <alignment vertical="center" wrapText="1"/>
    </xf>
    <xf numFmtId="9" fontId="6" fillId="5" borderId="4" xfId="14" applyFont="1" applyFill="1" applyBorder="1" applyAlignment="1" applyProtection="1">
      <alignment vertical="center" wrapText="1"/>
      <protection locked="0"/>
    </xf>
    <xf numFmtId="4" fontId="3" fillId="0" borderId="2" xfId="7" applyNumberFormat="1">
      <alignment vertical="center" wrapText="1"/>
    </xf>
    <xf numFmtId="0" fontId="6" fillId="5" borderId="3" xfId="10" applyNumberFormat="1">
      <alignment vertical="center" wrapText="1"/>
      <protection locked="0"/>
    </xf>
    <xf numFmtId="4" fontId="6" fillId="5" borderId="3" xfId="10" applyNumberFormat="1">
      <alignment vertical="center" wrapText="1"/>
      <protection locked="0"/>
    </xf>
    <xf numFmtId="0" fontId="20" fillId="6" borderId="12" xfId="15" applyFont="1" applyAlignment="1" applyProtection="1">
      <alignment horizontal="left" vertical="center" wrapText="1"/>
      <protection locked="0"/>
    </xf>
    <xf numFmtId="164" fontId="21" fillId="0" borderId="4" xfId="12" applyNumberFormat="1" applyFont="1" applyAlignment="1">
      <alignment vertical="center"/>
    </xf>
    <xf numFmtId="164" fontId="21" fillId="0" borderId="0" xfId="12" applyNumberFormat="1" applyFont="1" applyBorder="1" applyAlignment="1">
      <alignment vertical="center"/>
    </xf>
    <xf numFmtId="0" fontId="0" fillId="0" borderId="0" xfId="0" applyAlignment="1">
      <alignment horizontal="left" vertical="center" wrapText="1" indent="1"/>
    </xf>
    <xf numFmtId="49" fontId="3" fillId="0" borderId="2" xfId="7" applyNumberFormat="1">
      <alignment vertical="center" wrapText="1"/>
    </xf>
    <xf numFmtId="0" fontId="3" fillId="0" borderId="2" xfId="7" applyNumberFormat="1">
      <alignment vertical="center" wrapText="1"/>
    </xf>
    <xf numFmtId="0" fontId="1" fillId="0" borderId="4" xfId="0" applyFont="1" applyBorder="1" applyAlignment="1">
      <alignment vertical="center" wrapText="1"/>
    </xf>
    <xf numFmtId="0" fontId="12" fillId="0" borderId="4" xfId="0" applyFont="1" applyBorder="1" applyAlignment="1">
      <alignment horizontal="left" vertical="center" wrapText="1"/>
    </xf>
    <xf numFmtId="0" fontId="4" fillId="0" borderId="0" xfId="0" applyFont="1" applyAlignment="1">
      <alignment horizontal="left" vertical="center"/>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4" applyNumberFormat="1" applyAlignment="1">
      <alignment vertical="center" shrinkToFit="1"/>
      <protection locked="0"/>
    </xf>
    <xf numFmtId="14" fontId="3" fillId="5" borderId="0" xfId="4" applyNumberFormat="1" applyAlignment="1">
      <alignment horizontal="left" vertical="center" shrinkToFit="1"/>
      <protection locked="0"/>
    </xf>
    <xf numFmtId="49" fontId="0" fillId="5" borderId="0" xfId="4" applyNumberFormat="1" applyFont="1" applyAlignment="1">
      <alignment vertical="center" shrinkToFit="1"/>
      <protection locked="0"/>
    </xf>
    <xf numFmtId="0" fontId="4" fillId="2" borderId="0" xfId="3" applyFill="1" applyAlignment="1">
      <alignment horizontal="left" vertical="center"/>
    </xf>
    <xf numFmtId="0" fontId="0" fillId="0" borderId="0" xfId="0" applyAlignment="1" applyProtection="1">
      <alignment vertical="center" wrapText="1"/>
      <protection locked="0"/>
    </xf>
    <xf numFmtId="49" fontId="3" fillId="0" borderId="2" xfId="7" applyNumberFormat="1">
      <alignment vertical="center" wrapText="1"/>
    </xf>
    <xf numFmtId="0" fontId="4" fillId="0" borderId="0" xfId="0" applyFont="1" applyAlignment="1" applyProtection="1">
      <alignment horizontal="left" vertical="top" wrapText="1"/>
      <protection locked="0"/>
    </xf>
    <xf numFmtId="0" fontId="0" fillId="0" borderId="0" xfId="0"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7" fillId="0" borderId="0" xfId="5" applyAlignment="1">
      <alignment vertical="center"/>
    </xf>
    <xf numFmtId="0" fontId="7" fillId="0" borderId="0" xfId="5" applyAlignment="1" applyProtection="1">
      <alignment vertical="center"/>
    </xf>
    <xf numFmtId="0" fontId="9" fillId="4" borderId="11" xfId="2" applyAlignment="1">
      <alignment vertical="center" wrapText="1"/>
    </xf>
  </cellXfs>
  <cellStyles count="18">
    <cellStyle name="Beschriftung" xfId="7" xr:uid="{120F6917-B2C1-4F6B-9646-B5A96121CEF4}"/>
    <cellStyle name="Besuchter Hyperlink" xfId="16" builtinId="9" customBuiltin="1"/>
    <cellStyle name="Eingabe" xfId="4" builtinId="20" customBuiltin="1"/>
    <cellStyle name="Eingabe Betrag" xfId="9" xr:uid="{68CB16B8-6DA5-42A1-84E5-39E90168F740}"/>
    <cellStyle name="Eingabe Tabelle" xfId="10" xr:uid="{5BD8CE45-D393-420E-8526-679D86EA0F5C}"/>
    <cellStyle name="Eingabe Zahl" xfId="8" xr:uid="{603E6764-6360-4DD1-8752-56F46C296D5D}"/>
    <cellStyle name="Ergebniszeile" xfId="12" xr:uid="{AB4C0D28-4272-4364-9D2F-50E481C70265}"/>
    <cellStyle name="Erklärender Text" xfId="5" builtinId="53" customBuiltin="1"/>
    <cellStyle name="Input" xfId="6" xr:uid="{754091FF-9CA0-4E74-862A-15D63D501428}"/>
    <cellStyle name="Notiz" xfId="15" builtinId="10"/>
    <cellStyle name="Prozent" xfId="14" builtinId="5"/>
    <cellStyle name="Standard" xfId="0" builtinId="0" customBuiltin="1"/>
    <cellStyle name="Tabelle Zahl" xfId="11" xr:uid="{37D0CFB5-2ABE-412E-9C51-F747FCA30F4B}"/>
    <cellStyle name="Überschrift" xfId="13" builtinId="15"/>
    <cellStyle name="Überschrift 2" xfId="1" builtinId="17" customBuiltin="1"/>
    <cellStyle name="Überschrift 3" xfId="2" builtinId="18" customBuiltin="1"/>
    <cellStyle name="Überschrift 4" xfId="3" builtinId="19" customBuiltin="1"/>
    <cellStyle name="Warnender Text" xfId="17" builtinId="11" customBuiltin="1"/>
  </cellStyles>
  <dxfs count="22">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s>
  <tableStyles count="0" defaultTableStyle="TableStyleMedium2" defaultPivotStyle="PivotStyleLight16"/>
  <colors>
    <mruColors>
      <color rgb="FFFEF7E6"/>
      <color rgb="FFFEE198"/>
      <color rgb="FFFFF097"/>
      <color rgb="FF66CCFF"/>
      <color rgb="FFFCFCFF"/>
      <color rgb="FFFFCCCC"/>
      <color rgb="FF99FF99"/>
      <color rgb="FF00FFFF"/>
      <color rgb="FF008000"/>
      <color rgb="FFFFF9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7734299"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sz="1100" i="1" baseline="0">
              <a:solidFill>
                <a:schemeClr val="accent5"/>
              </a:solidFill>
            </a:rPr>
            <a:t>Bitte das Preisblatt im Excel-Format als .xlsm Datei wie veröffentlicht ausgefüllt abgeben (kein PDF).</a:t>
          </a:r>
          <a:endParaRPr lang="de-DE" sz="1100" i="1">
            <a:solidFill>
              <a:schemeClr val="accent5"/>
            </a:solidFill>
          </a:endParaRPr>
        </a:p>
      </xdr:txBody>
    </xdr:sp>
    <xdr:clientData/>
  </xdr:twoCellAnchor>
  <xdr:twoCellAnchor editAs="oneCell">
    <xdr:from>
      <xdr:col>0</xdr:col>
      <xdr:colOff>0</xdr:colOff>
      <xdr:row>0</xdr:row>
      <xdr:rowOff>447674</xdr:rowOff>
    </xdr:from>
    <xdr:to>
      <xdr:col>4</xdr:col>
      <xdr:colOff>0</xdr:colOff>
      <xdr:row>1</xdr:row>
      <xdr:rowOff>235054</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684000"/>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baseline="0">
              <a:solidFill>
                <a:schemeClr val="tx2">
                  <a:lumMod val="50000"/>
                </a:schemeClr>
              </a:solidFill>
            </a:rPr>
            <a:t>Diese Funktionen beziehen sich auf markierte Zellen bzw. Zeilen</a:t>
          </a:r>
          <a:endParaRPr lang="de-DE" sz="1000" i="1">
            <a:solidFill>
              <a:schemeClr val="tx2">
                <a:lumMod val="50000"/>
              </a:schemeClr>
            </a:solidFill>
          </a:endParaRPr>
        </a:p>
      </xdr:txBody>
    </xdr:sp>
    <xdr:clientData fPrintsWithSheet="0"/>
  </xdr:twoCellAnchor>
  <xdr:twoCellAnchor editAs="absolute">
    <xdr:from>
      <xdr:col>13</xdr:col>
      <xdr:colOff>60682</xdr:colOff>
      <xdr:row>0</xdr:row>
      <xdr:rowOff>0</xdr:rowOff>
    </xdr:from>
    <xdr:to>
      <xdr:col>16</xdr:col>
      <xdr:colOff>266700</xdr:colOff>
      <xdr:row>0</xdr:row>
      <xdr:rowOff>851535</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235" r="3235"/>
        <a:stretch/>
      </xdr:blipFill>
      <xdr:spPr>
        <a:xfrm>
          <a:off x="8591907" y="0"/>
          <a:ext cx="1895118" cy="844550"/>
        </a:xfrm>
        <a:prstGeom prst="rect">
          <a:avLst/>
        </a:prstGeom>
      </xdr:spPr>
    </xdr:pic>
    <xdr:clientData/>
  </xdr:twoCellAnchor>
  <xdr:oneCellAnchor>
    <xdr:from>
      <xdr:col>0</xdr:col>
      <xdr:colOff>57151</xdr:colOff>
      <xdr:row>0</xdr:row>
      <xdr:rowOff>713599</xdr:rowOff>
    </xdr:from>
    <xdr:ext cx="1188000" cy="3960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lang="de-DE" sz="1000"/>
            <a:t>Zeile darunter einfügen</a:t>
          </a:r>
        </a:p>
      </xdr:txBody>
    </xdr:sp>
    <xdr:clientData fPrintsWithSheet="0"/>
  </xdr:oneCellAnchor>
  <xdr:oneCellAnchor>
    <xdr:from>
      <xdr:col>0</xdr:col>
      <xdr:colOff>1519239</xdr:colOff>
      <xdr:row>0</xdr:row>
      <xdr:rowOff>713599</xdr:rowOff>
    </xdr:from>
    <xdr:ext cx="1188000" cy="396000"/>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lang="de-DE" sz="1000">
              <a:solidFill>
                <a:srgbClr val="FF0000"/>
              </a:solidFill>
            </a:rPr>
            <a:t>Markierte Zeile löschen</a:t>
          </a:r>
        </a:p>
      </xdr:txBody>
    </xdr:sp>
    <xdr:clientData fPrintsWithSheet="0"/>
  </xdr:oneCellAnchor>
  <xdr:twoCellAnchor editAs="oneCell">
    <xdr:from>
      <xdr:col>2</xdr:col>
      <xdr:colOff>361951</xdr:colOff>
      <xdr:row>0</xdr:row>
      <xdr:rowOff>713599</xdr:rowOff>
    </xdr:from>
    <xdr:to>
      <xdr:col>3</xdr:col>
      <xdr:colOff>318686</xdr:colOff>
      <xdr:row>1</xdr:row>
      <xdr:rowOff>240919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t>Markierte</a:t>
          </a:r>
          <a:r>
            <a:rPr lang="de-DE" sz="1000" baseline="0"/>
            <a:t> </a:t>
          </a:r>
          <a:r>
            <a:rPr lang="de-DE" sz="1000"/>
            <a:t>Zeilen ausblenden</a:t>
          </a:r>
        </a:p>
      </xdr:txBody>
    </xdr:sp>
    <xdr:clientData fPrintsWithSheet="0"/>
  </xdr:twoCellAnchor>
  <xdr:twoCellAnchor editAs="oneCell">
    <xdr:from>
      <xdr:col>4</xdr:col>
      <xdr:colOff>228601</xdr:colOff>
      <xdr:row>0</xdr:row>
      <xdr:rowOff>713599</xdr:rowOff>
    </xdr:from>
    <xdr:to>
      <xdr:col>5</xdr:col>
      <xdr:colOff>737786</xdr:colOff>
      <xdr:row>1</xdr:row>
      <xdr:rowOff>240919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Alle Zeilen wieder einblenden</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lang="de-DE" sz="1000"/>
            <a:t>Vertrags</a:t>
          </a:r>
          <a:r>
            <a:rPr lang="de-DE" sz="1000" baseline="0"/>
            <a:t>ergänzung anlegen</a:t>
          </a:r>
          <a:endParaRPr lang="de-DE" sz="1000"/>
        </a:p>
      </xdr:txBody>
    </xdr:sp>
    <xdr:clientData fPrintsWithSheet="0"/>
  </xdr:oneCellAnchor>
  <xdr:oneCellAnchor>
    <xdr:from>
      <xdr:col>0</xdr:col>
      <xdr:colOff>185735</xdr:colOff>
      <xdr:row>114</xdr:row>
      <xdr:rowOff>38100</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48031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baseline="0">
              <a:solidFill>
                <a:schemeClr val="tx2">
                  <a:lumMod val="50000"/>
                </a:schemeClr>
              </a:solidFill>
            </a:rPr>
            <a:t>Vorgabe von Mengen und Preisen (fixe/festgelegte Budgets)</a:t>
          </a:r>
        </a:p>
        <a:p>
          <a:pPr algn="l"/>
          <a:r>
            <a:rPr lang="de-DE" sz="1000" i="1" baseline="0">
              <a:solidFill>
                <a:schemeClr val="tx2">
                  <a:lumMod val="50000"/>
                </a:schemeClr>
              </a:solidFill>
            </a:rPr>
            <a:t>Eingaben für Mengen und Preise werden als Vorgabe in das erstellte Preisblatt für die Bieter und als Schätzpreis in die Preisauswertung übernommen. Die fixen Beträge können dort um Kostenschätzungen ergänzt werden.</a:t>
          </a:r>
          <a:endParaRPr lang="de-DE" sz="1000" i="1">
            <a:solidFill>
              <a:schemeClr val="tx2">
                <a:lumMod val="50000"/>
              </a:schemeClr>
            </a:solidFill>
          </a:endParaRPr>
        </a:p>
      </xdr:txBody>
    </xdr:sp>
    <xdr:clientData fPrintsWithSheet="0"/>
  </xdr:oneCellAnchor>
  <xdr:oneCellAnchor>
    <xdr:from>
      <xdr:col>0</xdr:col>
      <xdr:colOff>185735</xdr:colOff>
      <xdr:row>106</xdr:row>
      <xdr:rowOff>762000</xdr:rowOff>
    </xdr:from>
    <xdr:ext cx="9000000" cy="981075"/>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3688675"/>
          <a:ext cx="9000000" cy="9810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baseline="0">
              <a:solidFill>
                <a:schemeClr val="tx2">
                  <a:lumMod val="50000"/>
                </a:schemeClr>
              </a:solidFill>
            </a:rPr>
            <a:t>Beschreibung der Makro-Buttons</a:t>
          </a:r>
          <a:r>
            <a:rPr lang="de-DE" sz="1000" i="1" baseline="0">
              <a:solidFill>
                <a:schemeClr val="tx2">
                  <a:lumMod val="50000"/>
                </a:schemeClr>
              </a:solidFill>
            </a:rPr>
            <a:t> (siehe auch allgemeine Hinweise zu Makros in der Übersicht):</a:t>
          </a:r>
        </a:p>
        <a:p>
          <a:pPr algn="l"/>
          <a:r>
            <a:rPr lang="de-DE" sz="1000" i="1" baseline="0">
              <a:solidFill>
                <a:schemeClr val="tx2">
                  <a:lumMod val="50000"/>
                </a:schemeClr>
              </a:solidFill>
            </a:rPr>
            <a:t>"Zeile darunter einfügen": Fügt unterhalb einer markierten Zelle eine neue (leere) Zeile ein (nur innerhalb der sechs Teiltabellen möglich).</a:t>
          </a:r>
        </a:p>
        <a:p>
          <a:pPr algn="l"/>
          <a:r>
            <a:rPr lang="de-DE" sz="1000" i="1" baseline="0">
              <a:solidFill>
                <a:schemeClr val="tx2">
                  <a:lumMod val="50000"/>
                </a:schemeClr>
              </a:solidFill>
            </a:rPr>
            <a:t>"Markierte Zeile löschen": Löscht die Zeile mit der aktiven Zelle (nur innerhalb der sechs Zeittabellen). </a:t>
          </a:r>
          <a:r>
            <a:rPr lang="de-DE" sz="1000" b="1" i="1" baseline="0">
              <a:solidFill>
                <a:schemeClr val="tx2">
                  <a:lumMod val="50000"/>
                </a:schemeClr>
              </a:solidFill>
            </a:rPr>
            <a:t>Achtung: Diese Aktion ist unwiderruflich.</a:t>
          </a:r>
        </a:p>
        <a:p>
          <a:pPr algn="l"/>
          <a:r>
            <a:rPr lang="de-DE" sz="1000" i="1" baseline="0">
              <a:solidFill>
                <a:schemeClr val="tx2">
                  <a:lumMod val="50000"/>
                </a:schemeClr>
              </a:solidFill>
            </a:rPr>
            <a:t>"Markierte Zeilen ausblenden": Macht alle markierten Zeilen unsichtbar. Ist auch für Überschriften und Zwischensummen möglich.</a:t>
          </a:r>
        </a:p>
        <a:p>
          <a:pPr algn="l"/>
          <a:r>
            <a:rPr lang="de-DE" sz="1000" i="1" baseline="0">
              <a:solidFill>
                <a:schemeClr val="tx2">
                  <a:lumMod val="50000"/>
                </a:schemeClr>
              </a:solidFill>
            </a:rPr>
            <a:t>"Alle Zeilen wieder einblenden": Macht alle zuvor ausgeblendete Zeilen wieder sichtbar.</a:t>
          </a:r>
        </a:p>
        <a:p>
          <a:pPr algn="l"/>
          <a:r>
            <a:rPr lang="de-DE" sz="1000" i="1" baseline="0">
              <a:solidFill>
                <a:schemeClr val="tx2">
                  <a:lumMod val="50000"/>
                </a:schemeClr>
              </a:solidFill>
            </a:rPr>
            <a:t>"Preisblatt für Bieter erstellen": Bereitet die Datei für Bieter auf (Buttons sowie die Blätter Übersicht, Preisauswertung &amp; Gesamtbewertung werden entfernt.)</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i="0" baseline="0">
              <a:solidFill>
                <a:schemeClr val="tx1"/>
              </a:solidFill>
            </a:rPr>
            <a:t>Hinweise zu Buttons und Preis-Vorgaben: siehe unten</a:t>
          </a:r>
          <a:endParaRPr lang="de-DE" sz="1000" i="0">
            <a:solidFill>
              <a:schemeClr val="tx1"/>
            </a:solidFill>
          </a:endParaRPr>
        </a:p>
      </xdr:txBody>
    </xdr:sp>
    <xdr:clientData fPrintsWithSheet="0"/>
  </xdr:oneCellAnchor>
  <xdr:twoCellAnchor editAs="absolute">
    <xdr:from>
      <xdr:col>16</xdr:col>
      <xdr:colOff>676276</xdr:colOff>
      <xdr:row>0</xdr:row>
      <xdr:rowOff>214489</xdr:rowOff>
    </xdr:from>
    <xdr:to>
      <xdr:col>18</xdr:col>
      <xdr:colOff>735965</xdr:colOff>
      <xdr:row>0</xdr:row>
      <xdr:rowOff>631444</xdr:rowOff>
    </xdr:to>
    <xdr:sp macro="[0]!Freischalten" textlink="">
      <xdr:nvSpPr>
        <xdr:cNvPr id="6" name="Rechteck 5">
          <a:extLst>
            <a:ext uri="{FF2B5EF4-FFF2-40B4-BE49-F238E27FC236}">
              <a16:creationId xmlns:a16="http://schemas.microsoft.com/office/drawing/2014/main" id="{8AEB5853-6A2A-13E3-76B1-030D22ABAEC9}"/>
            </a:ext>
          </a:extLst>
        </xdr:cNvPr>
        <xdr:cNvSpPr/>
      </xdr:nvSpPr>
      <xdr:spPr>
        <a:xfrm>
          <a:off x="10896601" y="218299"/>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interne Funktion</a:t>
          </a:r>
        </a:p>
      </xdr:txBody>
    </xdr:sp>
    <xdr:clientData fPrintsWithSheet="0"/>
  </xdr:twoCellAnchor>
  <xdr:twoCellAnchor editAs="oneCell">
    <xdr:from>
      <xdr:col>2</xdr:col>
      <xdr:colOff>28575</xdr:colOff>
      <xdr:row>1</xdr:row>
      <xdr:rowOff>257175</xdr:rowOff>
    </xdr:from>
    <xdr:to>
      <xdr:col>18</xdr:col>
      <xdr:colOff>561975</xdr:colOff>
      <xdr:row>8</xdr:row>
      <xdr:rowOff>127634</xdr:rowOff>
    </xdr:to>
    <xdr:sp macro="" textlink="">
      <xdr:nvSpPr>
        <xdr:cNvPr id="17" name="Rechteck 15" hidden="1">
          <a:extLst>
            <a:ext uri="{FF2B5EF4-FFF2-40B4-BE49-F238E27FC236}">
              <a16:creationId xmlns:a16="http://schemas.microsoft.com/office/drawing/2014/main" id="{B2F562FC-F274-4ACD-B6F5-CFF8F9A3F546}"/>
            </a:ext>
          </a:extLst>
        </xdr:cNvPr>
        <xdr:cNvSpPr/>
      </xdr:nvSpPr>
      <xdr:spPr>
        <a:xfrm>
          <a:off x="2714625" y="1428750"/>
          <a:ext cx="8766809" cy="996949"/>
        </a:xfrm>
        <a:prstGeom prst="rect">
          <a:avLst/>
        </a:prstGeom>
        <a:solidFill>
          <a:sysClr val="window" lastClr="FFFFFF"/>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lstStyle/>
        <a:p>
          <a:pPr algn="l"/>
          <a:r>
            <a:rPr lang="de-DE" sz="1000" b="1" i="1" baseline="0">
              <a:solidFill>
                <a:schemeClr val="accent5"/>
              </a:solidFill>
            </a:rPr>
            <a:t>Hinweise für Vertragsmanagement:</a:t>
          </a:r>
        </a:p>
        <a:p>
          <a:pPr algn="l"/>
          <a:r>
            <a:rPr lang="de-DE" sz="1000" b="0" i="1" baseline="0">
              <a:solidFill>
                <a:schemeClr val="accent5"/>
              </a:solidFill>
            </a:rPr>
            <a:t>Bei Erstellung des "Preisblattes Bieter" werden die Werte aus den Spalten A, D und G übernommen, sowie die Vergütung aus Spalte E, sofern es sich um fixe Budgets handelt. NICHT übernommen werden die Spalte H (Markierung der fixen Budgets) und Spalte I (Stufe des Honorarrasters) sowie die Zeilen "zzgl.Umsatzsteuer" und "Gesamtsumme (brutto)" .</a:t>
          </a:r>
        </a:p>
        <a:p>
          <a:pPr algn="l"/>
          <a:r>
            <a:rPr lang="de-DE" sz="1000" b="0" i="1" baseline="0">
              <a:solidFill>
                <a:schemeClr val="accent5"/>
              </a:solidFill>
            </a:rPr>
            <a:t>Sobald die Kostenschätzung abgeschlossen ist, den Button im Blatt 'Übersicht' klicken, dann wird der Button "Preisblatt für Bieter erstellen" sichtbar.</a:t>
          </a:r>
        </a:p>
        <a:p>
          <a:pPr algn="l"/>
          <a:r>
            <a:rPr lang="de-DE" sz="1000" b="0" i="1" baseline="0">
              <a:solidFill>
                <a:schemeClr val="accent5"/>
              </a:solidFill>
            </a:rPr>
            <a:t>In Spalte H markierte fixe Budgets werden in das Preisblatt für die Bieter sowie in die weitere Auswertung übernommen.</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F7D550C-7627-412E-84A7-9CD549478E79}" name="Tabelle1" displayName="Tabelle1" ref="B3:B10" totalsRowShown="0">
  <tableColumns count="1">
    <tableColumn id="1" xr3:uid="{B3220546-9D07-4C34-AC6A-0D0704B3A795}" name="Erstattungsar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61D932E-626A-49C5-80E0-CB2C1A8BE30A}" name="Tabelle13" displayName="Tabelle13" ref="E3:E8" totalsRowShown="0">
  <tableColumns count="1">
    <tableColumn id="1" xr3:uid="{BE613F32-7DAA-4C63-A279-9D8497A951F6}"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8061465-2BE5-40B8-AA9F-026A945B63BC}" name="Tabelle4" displayName="Tabelle4" ref="B14:D38" totalsRowShown="0">
  <autoFilter ref="B14:D38" xr:uid="{68061465-2BE5-40B8-AA9F-026A945B63BC}"/>
  <tableColumns count="3">
    <tableColumn id="1" xr3:uid="{5C08C9A4-FF56-4094-AE51-63334038D60E}" name="Vergabefachcluster" dataDxfId="21">
      <calculatedColumnFormula>IF(Tabelle4[[#This Row],[Nr]]=0,"Bitte Auswählen",TEXT(Tabelle4[[#This Row],[Nr]],"00")&amp;" "&amp;Tabelle4[[#This Row],[Fachcluster Eingabe]])</calculatedColumnFormula>
    </tableColumn>
    <tableColumn id="2" xr3:uid="{D3418FE9-88B4-4495-9FE8-68C1167DEE5A}" name="Nr" dataCellStyle="Standard"/>
    <tableColumn id="3" xr3:uid="{022F841C-1D19-4936-9CD7-0E391EE9BF49}" name="Fachcluster Eingabe" dataCellStyle="Standard"/>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7FF7289-A068-4D95-A097-276A1818D19B}" name="Tabelle5" displayName="Tabelle5" ref="F14:N38" totalsRowShown="0" dataDxfId="20" dataCellStyle="Standard">
  <tableColumns count="9">
    <tableColumn id="1" xr3:uid="{1B2C9621-30D3-4112-9F2C-A75C34602734}" name="A" dataDxfId="19" dataCellStyle="Standard"/>
    <tableColumn id="2" xr3:uid="{733E2E15-74E2-4D2F-8A20-32B167BE30F2}" name="B" dataDxfId="18" dataCellStyle="Standard"/>
    <tableColumn id="3" xr3:uid="{2EB76487-309D-4AAA-AA9F-5E73BA3D893B}" name="C" dataDxfId="17" dataCellStyle="Standard"/>
    <tableColumn id="4" xr3:uid="{88F6E729-2C0D-494A-9095-31E84705B39D}" name="D" dataDxfId="16" dataCellStyle="Standard"/>
    <tableColumn id="5" xr3:uid="{255E17E3-10E6-4163-9D6B-30C5E9884434}" name="E" dataDxfId="15" dataCellStyle="Standard"/>
    <tableColumn id="6" xr3:uid="{75FF2BB1-CE23-4D1A-AC5E-A289A5F2CB5E}" name="F" dataDxfId="14" dataCellStyle="Standard"/>
    <tableColumn id="7" xr3:uid="{F2A4B294-BD91-4B92-91AE-C1A890B0A161}" name="G" dataDxfId="13" dataCellStyle="Standard"/>
    <tableColumn id="8" xr3:uid="{93ACFAA6-BDC3-4D85-B746-47382BC9AA9F}" name="H" dataDxfId="12" dataCellStyle="Standard"/>
    <tableColumn id="9" xr3:uid="{9D3D6EFD-2920-440B-92CC-631ACB41E977}" name="I" dataDxfId="11" dataCellStyle="Standard"/>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98860B2-567E-4A2A-BC92-A3B4F06B2616}" name="Tabelle57" displayName="Tabelle57" ref="F41:N65" totalsRowShown="0" headerRowDxfId="10" dataDxfId="9">
  <tableColumns count="9">
    <tableColumn id="1" xr3:uid="{8DACB342-2ECC-4E0E-A51E-F18DFCE2EC40}" name="A" dataDxfId="8">
      <calculatedColumnFormula>IF(F15="",IF(F$14="A","Bitte Auswählen",""),F$14&amp;": "&amp;F15)</calculatedColumnFormula>
    </tableColumn>
    <tableColumn id="2" xr3:uid="{E0028F90-C64A-457D-B1E9-6DBCE0145EC0}" name="B" dataDxfId="7">
      <calculatedColumnFormula>IF(G15="",IF(G$14="A","Bitte Auswählen",""),G$14&amp;": "&amp;G15)</calculatedColumnFormula>
    </tableColumn>
    <tableColumn id="3" xr3:uid="{9BBDC76B-C6D3-44FF-BC2C-BB06FFC5F490}" name="C" dataDxfId="6">
      <calculatedColumnFormula>IF(H15="",IF(H$14="A","Bitte Auswählen",""),H$14&amp;": "&amp;H15)</calculatedColumnFormula>
    </tableColumn>
    <tableColumn id="4" xr3:uid="{4E2354CB-4DCE-400F-8BEE-E105A2B7CA43}" name="D" dataDxfId="5">
      <calculatedColumnFormula>IF(I15="",IF(I$14="A","Bitte Auswählen",""),I$14&amp;": "&amp;I15)</calculatedColumnFormula>
    </tableColumn>
    <tableColumn id="5" xr3:uid="{B1BDCA2A-64F0-40FA-90FE-97C4A1468AED}" name="E" dataDxfId="4">
      <calculatedColumnFormula>IF(J15="",IF(J$14="A","Bitte Auswählen",""),J$14&amp;": "&amp;J15)</calculatedColumnFormula>
    </tableColumn>
    <tableColumn id="6" xr3:uid="{E3D3CF0B-A9F3-4801-935F-056D90373C84}" name="F" dataDxfId="3">
      <calculatedColumnFormula>IF(K15="",IF(K$14="A","Bitte Auswählen",""),K$14&amp;": "&amp;K15)</calculatedColumnFormula>
    </tableColumn>
    <tableColumn id="7" xr3:uid="{4AE0BF38-D856-40AB-A02D-7B3A705ECC2B}" name="G" dataDxfId="2">
      <calculatedColumnFormula>IF(L15="",IF(L$14="A","Bitte Auswählen",""),L$14&amp;": "&amp;L15)</calculatedColumnFormula>
    </tableColumn>
    <tableColumn id="8" xr3:uid="{773D346C-7462-4428-A661-DBDE594BF1DA}" name="H" dataDxfId="1">
      <calculatedColumnFormula>IF(M15="",IF(M$14="A","Bitte Auswählen",""),M$14&amp;": "&amp;M15)</calculatedColumnFormula>
    </tableColumn>
    <tableColumn id="9" xr3:uid="{301F069F-DC80-4F32-9D65-127565BFFB8B}" name="I" dataDxfId="0">
      <calculatedColumnFormula>IF(N15="",IF(N$14="A","Bitte Auswählen",""),N$14&amp;": "&amp;N15)</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B0725-47DE-4DC7-8508-8FE6F93C27BA}">
  <sheetPr codeName="Tabelle1">
    <tabColor rgb="FF92D050"/>
    <pageSetUpPr fitToPage="1"/>
  </sheetPr>
  <dimension ref="A1:T107"/>
  <sheetViews>
    <sheetView showGridLines="0" tabSelected="1" zoomScaleNormal="100" zoomScaleSheetLayoutView="100" workbookViewId="0">
      <pane ySplit="9" topLeftCell="A77" activePane="bottomLeft" state="frozen"/>
      <selection activeCell="D13" sqref="D13:I13"/>
      <selection pane="bottomLeft" activeCell="G86" sqref="G86"/>
    </sheetView>
  </sheetViews>
  <sheetFormatPr baseColWidth="10" defaultRowHeight="12" x14ac:dyDescent="0.2"/>
  <cols>
    <col min="1" max="1" width="24" customWidth="1"/>
    <col min="2" max="2" width="16.28515625" customWidth="1"/>
    <col min="3" max="3" width="18.42578125" customWidth="1"/>
    <col min="4" max="4" width="6.7109375" customWidth="1"/>
    <col min="5" max="5" width="10.140625" customWidth="1"/>
    <col min="6" max="6" width="12.42578125" customWidth="1"/>
    <col min="7" max="7" width="28.85546875" customWidth="1"/>
    <col min="8" max="8" width="4.42578125" customWidth="1"/>
    <col min="9" max="9" width="6.7109375" hidden="1" customWidth="1"/>
    <col min="10" max="10" width="6.140625" hidden="1" customWidth="1"/>
    <col min="11" max="11" width="6.7109375" hidden="1" customWidth="1"/>
    <col min="12" max="12" width="12.42578125" hidden="1" customWidth="1"/>
    <col min="13" max="13" width="6.7109375" customWidth="1"/>
    <col min="14" max="15" width="6.42578125" customWidth="1"/>
    <col min="16" max="16" width="12.42578125" customWidth="1"/>
    <col min="18" max="18" width="34.85546875" hidden="1" customWidth="1"/>
    <col min="20" max="20" width="11.42578125" customWidth="1"/>
  </cols>
  <sheetData>
    <row r="1" spans="1:20" ht="69.95" customHeight="1" x14ac:dyDescent="0.2">
      <c r="A1" s="80" t="s">
        <v>230</v>
      </c>
      <c r="B1" s="81" t="s">
        <v>227</v>
      </c>
      <c r="C1" s="81"/>
      <c r="D1" s="81"/>
      <c r="E1" s="81"/>
      <c r="F1" s="81"/>
      <c r="G1" s="81"/>
      <c r="H1" s="22"/>
      <c r="I1" s="22"/>
      <c r="J1" s="22"/>
      <c r="K1" s="22"/>
      <c r="L1" s="22"/>
      <c r="M1" s="22"/>
      <c r="N1" s="22"/>
      <c r="O1" s="22"/>
      <c r="P1" s="22"/>
      <c r="R1" t="s">
        <v>77</v>
      </c>
      <c r="T1" s="33"/>
    </row>
    <row r="2" spans="1:20" s="1" customFormat="1" ht="24.75" customHeight="1" x14ac:dyDescent="0.2">
      <c r="A2" t="s">
        <v>224</v>
      </c>
      <c r="B2" s="32" t="s">
        <v>226</v>
      </c>
      <c r="H2" s="41"/>
      <c r="I2" s="41"/>
      <c r="J2" s="41"/>
      <c r="K2" s="41"/>
      <c r="L2" s="41"/>
      <c r="M2" s="41"/>
      <c r="N2" s="41"/>
      <c r="O2" s="41"/>
      <c r="P2" s="41"/>
    </row>
    <row r="3" spans="1:20" x14ac:dyDescent="0.2">
      <c r="A3" t="s">
        <v>1</v>
      </c>
      <c r="B3" s="45" t="s">
        <v>228</v>
      </c>
      <c r="C3" s="20" t="s">
        <v>0</v>
      </c>
      <c r="D3" s="87"/>
      <c r="E3" s="87"/>
      <c r="F3" s="20" t="str">
        <f>IF(K3="","","VE Datum:")</f>
        <v/>
      </c>
      <c r="G3" s="19" t="str">
        <f>IF(K8="","",K8)</f>
        <v/>
      </c>
      <c r="I3" t="s">
        <v>65</v>
      </c>
      <c r="K3" s="88"/>
      <c r="L3" s="86"/>
    </row>
    <row r="4" spans="1:20" s="1" customFormat="1" ht="5.25" customHeight="1" x14ac:dyDescent="0.2">
      <c r="C4" s="21"/>
    </row>
    <row r="5" spans="1:20" ht="24" customHeight="1" x14ac:dyDescent="0.2">
      <c r="A5" s="46" t="s">
        <v>199</v>
      </c>
      <c r="B5" s="32" t="s">
        <v>229</v>
      </c>
      <c r="C5" s="77" t="s">
        <v>231</v>
      </c>
      <c r="D5" s="86"/>
      <c r="E5" s="86"/>
      <c r="F5" s="86"/>
      <c r="G5" s="86"/>
      <c r="I5" s="89" t="s">
        <v>171</v>
      </c>
      <c r="J5" s="89"/>
      <c r="K5" s="89"/>
      <c r="L5" s="89"/>
    </row>
    <row r="6" spans="1:20" s="1" customFormat="1" ht="5.25" x14ac:dyDescent="0.2">
      <c r="C6" s="21"/>
    </row>
    <row r="7" spans="1:20" s="1" customFormat="1" ht="5.25" x14ac:dyDescent="0.2">
      <c r="C7" s="21"/>
    </row>
    <row r="8" spans="1:20" x14ac:dyDescent="0.2">
      <c r="A8" s="39" t="str">
        <f>IF(F95=0,"","Gesamtsumme (netto):")</f>
        <v>Gesamtsumme (netto):</v>
      </c>
      <c r="B8" s="40">
        <f>IF(F95=0,"",F95)</f>
        <v>1137200</v>
      </c>
      <c r="C8" s="20" t="s">
        <v>78</v>
      </c>
      <c r="D8" s="86"/>
      <c r="E8" s="86"/>
      <c r="F8" s="86"/>
      <c r="G8" s="86"/>
      <c r="I8" s="3" t="s">
        <v>0</v>
      </c>
      <c r="K8" s="87"/>
      <c r="L8" s="87"/>
      <c r="S8" s="3"/>
    </row>
    <row r="9" spans="1:20" s="25" customFormat="1" ht="24" customHeight="1" x14ac:dyDescent="0.2"/>
    <row r="10" spans="1:20" ht="13.5" hidden="1" thickTop="1" thickBot="1" x14ac:dyDescent="0.25">
      <c r="A10" s="31" t="s">
        <v>62</v>
      </c>
      <c r="B10" s="31"/>
      <c r="C10" s="31"/>
      <c r="D10" s="31"/>
      <c r="E10" s="31"/>
      <c r="F10" s="31"/>
      <c r="G10" s="31"/>
      <c r="I10" s="31" t="s">
        <v>66</v>
      </c>
      <c r="J10" s="31"/>
      <c r="K10" s="31"/>
      <c r="L10" s="31"/>
    </row>
    <row r="11" spans="1:20" s="27" customFormat="1" hidden="1" thickTop="1" x14ac:dyDescent="0.2">
      <c r="A11" s="47"/>
    </row>
    <row r="12" spans="1:20" ht="24" hidden="1" x14ac:dyDescent="0.2">
      <c r="A12" s="2" t="s">
        <v>33</v>
      </c>
      <c r="B12" s="84" t="s">
        <v>2</v>
      </c>
      <c r="C12" s="85"/>
      <c r="D12" s="2" t="s">
        <v>3</v>
      </c>
      <c r="E12" s="2" t="s">
        <v>4</v>
      </c>
      <c r="F12" s="2" t="s">
        <v>5</v>
      </c>
      <c r="G12" s="2" t="s">
        <v>6</v>
      </c>
      <c r="I12" s="2" t="s">
        <v>67</v>
      </c>
      <c r="J12" s="2" t="s">
        <v>68</v>
      </c>
      <c r="K12" s="2" t="s">
        <v>69</v>
      </c>
      <c r="L12" s="2" t="s">
        <v>70</v>
      </c>
      <c r="M12" s="33" t="s">
        <v>64</v>
      </c>
    </row>
    <row r="13" spans="1:20" hidden="1" x14ac:dyDescent="0.2">
      <c r="A13" s="78" t="s">
        <v>7</v>
      </c>
      <c r="B13" s="91" t="s">
        <v>225</v>
      </c>
      <c r="C13" s="91"/>
      <c r="D13" s="9"/>
      <c r="E13" s="9"/>
      <c r="F13" s="10">
        <f>D13*E13</f>
        <v>0</v>
      </c>
      <c r="G13" s="13" t="s">
        <v>225</v>
      </c>
      <c r="I13" s="34">
        <f>D13</f>
        <v>0</v>
      </c>
      <c r="J13" s="35"/>
      <c r="K13" s="34">
        <f>I13+J13</f>
        <v>0</v>
      </c>
      <c r="L13" s="36">
        <f>K13*E13</f>
        <v>0</v>
      </c>
      <c r="R13" s="38" t="str">
        <f>B13</f>
        <v/>
      </c>
    </row>
    <row r="14" spans="1:20" hidden="1" x14ac:dyDescent="0.2">
      <c r="A14" s="78" t="s">
        <v>8</v>
      </c>
      <c r="B14" s="91" t="s">
        <v>225</v>
      </c>
      <c r="C14" s="91"/>
      <c r="D14" s="9"/>
      <c r="E14" s="9"/>
      <c r="F14" s="10">
        <f>D14*E14</f>
        <v>0</v>
      </c>
      <c r="G14" s="13" t="s">
        <v>225</v>
      </c>
      <c r="I14" s="34">
        <f>D14</f>
        <v>0</v>
      </c>
      <c r="J14" s="35"/>
      <c r="K14" s="34">
        <f>I14+J14</f>
        <v>0</v>
      </c>
      <c r="L14" s="36">
        <f>K14*E14</f>
        <v>0</v>
      </c>
      <c r="R14" s="38" t="str">
        <f>B14</f>
        <v/>
      </c>
    </row>
    <row r="15" spans="1:20" hidden="1" x14ac:dyDescent="0.2">
      <c r="A15" s="78" t="s">
        <v>9</v>
      </c>
      <c r="B15" s="91" t="s">
        <v>225</v>
      </c>
      <c r="C15" s="91"/>
      <c r="D15" s="9"/>
      <c r="E15" s="9"/>
      <c r="F15" s="10">
        <f>D15*E15</f>
        <v>0</v>
      </c>
      <c r="G15" s="13" t="s">
        <v>225</v>
      </c>
      <c r="I15" s="34">
        <f>D15</f>
        <v>0</v>
      </c>
      <c r="J15" s="35"/>
      <c r="K15" s="34">
        <f>I15+J15</f>
        <v>0</v>
      </c>
      <c r="L15" s="36">
        <f>K15*E15</f>
        <v>0</v>
      </c>
      <c r="R15" s="38" t="str">
        <f>B15</f>
        <v/>
      </c>
    </row>
    <row r="16" spans="1:20" hidden="1" x14ac:dyDescent="0.2">
      <c r="A16" s="78" t="s">
        <v>10</v>
      </c>
      <c r="B16" s="91" t="s">
        <v>225</v>
      </c>
      <c r="C16" s="91"/>
      <c r="D16" s="9"/>
      <c r="E16" s="9"/>
      <c r="F16" s="10">
        <f>D16*E16</f>
        <v>0</v>
      </c>
      <c r="G16" s="13" t="s">
        <v>225</v>
      </c>
      <c r="I16" s="34">
        <f>D16</f>
        <v>0</v>
      </c>
      <c r="J16" s="35"/>
      <c r="K16" s="34">
        <f>I16+J16</f>
        <v>0</v>
      </c>
      <c r="L16" s="36">
        <f>K16*E16</f>
        <v>0</v>
      </c>
      <c r="R16" s="38" t="str">
        <f>B16</f>
        <v/>
      </c>
    </row>
    <row r="17" spans="1:12" s="1" customFormat="1" ht="5.25" hidden="1" x14ac:dyDescent="0.2">
      <c r="C17" s="8"/>
    </row>
    <row r="18" spans="1:12" hidden="1" x14ac:dyDescent="0.2">
      <c r="A18" s="4" t="s">
        <v>11</v>
      </c>
      <c r="B18" s="4"/>
      <c r="C18" s="4"/>
      <c r="D18" s="4"/>
      <c r="E18" s="4"/>
      <c r="F18" s="11">
        <f>SUM(F13:F17)</f>
        <v>0</v>
      </c>
      <c r="G18" s="4"/>
      <c r="I18" s="4" t="s">
        <v>11</v>
      </c>
      <c r="J18" s="4"/>
      <c r="K18" s="4"/>
      <c r="L18" s="11">
        <f>SUM(L13:L17)</f>
        <v>0</v>
      </c>
    </row>
    <row r="19" spans="1:12" s="23" customFormat="1" ht="9" thickBot="1" x14ac:dyDescent="0.25"/>
    <row r="20" spans="1:12" ht="13.5" thickTop="1" thickBot="1" x14ac:dyDescent="0.25">
      <c r="A20" s="31" t="s">
        <v>61</v>
      </c>
      <c r="B20" s="31"/>
      <c r="C20" s="31"/>
      <c r="D20" s="31"/>
      <c r="E20" s="31"/>
      <c r="F20" s="31"/>
      <c r="G20" s="31"/>
      <c r="I20" s="31" t="s">
        <v>71</v>
      </c>
      <c r="J20" s="31"/>
      <c r="K20" s="31"/>
      <c r="L20" s="31"/>
    </row>
    <row r="21" spans="1:12" s="27" customFormat="1" ht="12" customHeight="1" thickTop="1" x14ac:dyDescent="0.2">
      <c r="A21" s="60"/>
      <c r="H21"/>
    </row>
    <row r="22" spans="1:12" x14ac:dyDescent="0.2">
      <c r="A22" s="48" t="s">
        <v>91</v>
      </c>
      <c r="B22" s="49"/>
      <c r="C22" s="49"/>
      <c r="D22" s="49"/>
      <c r="E22" s="49"/>
      <c r="F22" s="49"/>
      <c r="G22" s="49"/>
      <c r="I22" s="49"/>
      <c r="J22" s="49"/>
      <c r="K22" s="49"/>
      <c r="L22" s="49"/>
    </row>
    <row r="23" spans="1:12" s="1" customFormat="1" ht="15" customHeight="1" x14ac:dyDescent="0.2">
      <c r="A23" s="60" t="s">
        <v>200</v>
      </c>
      <c r="H23"/>
    </row>
    <row r="24" spans="1:12" ht="24" x14ac:dyDescent="0.2">
      <c r="A24" s="2" t="s">
        <v>92</v>
      </c>
      <c r="B24" s="2" t="s">
        <v>46</v>
      </c>
      <c r="C24" s="2" t="s">
        <v>12</v>
      </c>
      <c r="D24" s="2" t="s">
        <v>13</v>
      </c>
      <c r="E24" s="2" t="s">
        <v>4</v>
      </c>
      <c r="F24" s="2" t="s">
        <v>14</v>
      </c>
      <c r="G24" s="2" t="s">
        <v>6</v>
      </c>
      <c r="I24" s="2" t="s">
        <v>67</v>
      </c>
      <c r="J24" s="2" t="s">
        <v>68</v>
      </c>
      <c r="K24" s="2" t="s">
        <v>69</v>
      </c>
      <c r="L24" s="2" t="s">
        <v>70</v>
      </c>
    </row>
    <row r="25" spans="1:12" ht="24" x14ac:dyDescent="0.2">
      <c r="A25" s="78" t="s">
        <v>201</v>
      </c>
      <c r="B25" s="29" t="str">
        <f>IFERROR(VLOOKUP(A25,'Liste der Schlüsselfachkräfte'!$B$11:$D$34,3,0)&amp;" "&amp;VLOOKUP(A25,'Liste der Schlüsselfachkräfte'!$B$11:$D$34,2,0),"N.N.")</f>
        <v xml:space="preserve"> </v>
      </c>
      <c r="C25" s="7" t="s">
        <v>202</v>
      </c>
      <c r="D25" s="12">
        <v>85</v>
      </c>
      <c r="E25" s="9"/>
      <c r="F25" s="10">
        <f t="shared" ref="F25:F36" si="0">D25*E25</f>
        <v>0</v>
      </c>
      <c r="G25" s="13" t="s">
        <v>232</v>
      </c>
      <c r="I25" s="34">
        <f t="shared" ref="I25:I36" si="1">D25</f>
        <v>85</v>
      </c>
      <c r="J25" s="35"/>
      <c r="K25" s="34">
        <f t="shared" ref="K25:K36" si="2">I25+J25</f>
        <v>85</v>
      </c>
      <c r="L25" s="36">
        <f t="shared" ref="L25:L36" si="3">K25*E25</f>
        <v>0</v>
      </c>
    </row>
    <row r="26" spans="1:12" ht="24" x14ac:dyDescent="0.2">
      <c r="A26" s="78" t="s">
        <v>201</v>
      </c>
      <c r="B26" s="29" t="str">
        <f>IFERROR(VLOOKUP(A26,'Liste der Schlüsselfachkräfte'!$B$11:$D$34,3,0)&amp;" "&amp;VLOOKUP(A26,'Liste der Schlüsselfachkräfte'!$B$11:$D$34,2,0),"N.N.")</f>
        <v xml:space="preserve"> </v>
      </c>
      <c r="C26" s="7" t="s">
        <v>202</v>
      </c>
      <c r="D26" s="79">
        <v>35</v>
      </c>
      <c r="E26" s="72"/>
      <c r="F26" s="10">
        <f t="shared" ref="F26" si="4">D26*E26</f>
        <v>0</v>
      </c>
      <c r="G26" s="13" t="s">
        <v>233</v>
      </c>
      <c r="I26" s="34">
        <f t="shared" si="1"/>
        <v>35</v>
      </c>
      <c r="J26" s="35"/>
      <c r="K26" s="34">
        <f t="shared" ref="K26" si="5">I26+J26</f>
        <v>35</v>
      </c>
      <c r="L26" s="36">
        <f t="shared" si="3"/>
        <v>0</v>
      </c>
    </row>
    <row r="27" spans="1:12" ht="24" x14ac:dyDescent="0.2">
      <c r="A27" s="78" t="s">
        <v>201</v>
      </c>
      <c r="B27" s="29" t="str">
        <f>IFERROR(VLOOKUP(A27,'Liste der Schlüsselfachkräfte'!$B$11:$D$34,3,0)&amp;" "&amp;VLOOKUP(A27,'Liste der Schlüsselfachkräfte'!$B$11:$D$34,2,0),"N.N.")</f>
        <v xml:space="preserve"> </v>
      </c>
      <c r="C27" s="7" t="s">
        <v>202</v>
      </c>
      <c r="D27" s="79">
        <v>35</v>
      </c>
      <c r="E27" s="72"/>
      <c r="F27" s="10">
        <f t="shared" ref="F27" si="6">D27*E27</f>
        <v>0</v>
      </c>
      <c r="G27" s="13" t="s">
        <v>234</v>
      </c>
      <c r="I27" s="34">
        <f t="shared" si="1"/>
        <v>35</v>
      </c>
      <c r="J27" s="35"/>
      <c r="K27" s="34">
        <f t="shared" ref="K27" si="7">I27+J27</f>
        <v>35</v>
      </c>
      <c r="L27" s="36">
        <f t="shared" si="3"/>
        <v>0</v>
      </c>
    </row>
    <row r="28" spans="1:12" ht="24" hidden="1" x14ac:dyDescent="0.2">
      <c r="A28" s="78" t="s">
        <v>50</v>
      </c>
      <c r="B28" s="29" t="str">
        <f>IFERROR(VLOOKUP(A28,'Liste der Schlüsselfachkräfte'!$B$11:$D$34,3,0)&amp;" "&amp;VLOOKUP(A28,'Liste der Schlüsselfachkräfte'!$B$11:$D$34,2,0),"N.N.")</f>
        <v xml:space="preserve"> </v>
      </c>
      <c r="C28" s="7" t="s">
        <v>202</v>
      </c>
      <c r="D28" s="9"/>
      <c r="E28" s="9"/>
      <c r="F28" s="10">
        <f t="shared" si="0"/>
        <v>0</v>
      </c>
      <c r="G28" s="13" t="s">
        <v>225</v>
      </c>
      <c r="I28" s="34">
        <f t="shared" si="1"/>
        <v>0</v>
      </c>
      <c r="J28" s="35"/>
      <c r="K28" s="34">
        <f t="shared" si="2"/>
        <v>0</v>
      </c>
      <c r="L28" s="36">
        <f t="shared" si="3"/>
        <v>0</v>
      </c>
    </row>
    <row r="29" spans="1:12" ht="24" hidden="1" x14ac:dyDescent="0.2">
      <c r="A29" s="78" t="s">
        <v>51</v>
      </c>
      <c r="B29" s="29" t="str">
        <f>IFERROR(VLOOKUP(A29,'Liste der Schlüsselfachkräfte'!$B$11:$D$34,3,0)&amp;" "&amp;VLOOKUP(A29,'Liste der Schlüsselfachkräfte'!$B$11:$D$34,2,0),"N.N.")</f>
        <v xml:space="preserve"> </v>
      </c>
      <c r="C29" s="7" t="s">
        <v>202</v>
      </c>
      <c r="D29" s="9"/>
      <c r="E29" s="9"/>
      <c r="F29" s="10">
        <f t="shared" si="0"/>
        <v>0</v>
      </c>
      <c r="G29" s="13" t="s">
        <v>225</v>
      </c>
      <c r="I29" s="34">
        <f t="shared" si="1"/>
        <v>0</v>
      </c>
      <c r="J29" s="35"/>
      <c r="K29" s="34">
        <f t="shared" si="2"/>
        <v>0</v>
      </c>
      <c r="L29" s="36">
        <f t="shared" si="3"/>
        <v>0</v>
      </c>
    </row>
    <row r="30" spans="1:12" ht="24" hidden="1" x14ac:dyDescent="0.2">
      <c r="A30" s="78" t="s">
        <v>52</v>
      </c>
      <c r="B30" s="29" t="str">
        <f>IFERROR(VLOOKUP(A30,'Liste der Schlüsselfachkräfte'!$B$11:$D$34,3,0)&amp;" "&amp;VLOOKUP(A30,'Liste der Schlüsselfachkräfte'!$B$11:$D$34,2,0),"N.N.")</f>
        <v xml:space="preserve"> </v>
      </c>
      <c r="C30" s="7" t="s">
        <v>202</v>
      </c>
      <c r="D30" s="9"/>
      <c r="E30" s="30"/>
      <c r="F30" s="10">
        <f t="shared" si="0"/>
        <v>0</v>
      </c>
      <c r="G30" s="13" t="s">
        <v>225</v>
      </c>
      <c r="I30" s="34">
        <f t="shared" si="1"/>
        <v>0</v>
      </c>
      <c r="J30" s="35"/>
      <c r="K30" s="34">
        <f t="shared" si="2"/>
        <v>0</v>
      </c>
      <c r="L30" s="36">
        <f t="shared" si="3"/>
        <v>0</v>
      </c>
    </row>
    <row r="31" spans="1:12" ht="24" hidden="1" x14ac:dyDescent="0.2">
      <c r="A31" s="78" t="s">
        <v>15</v>
      </c>
      <c r="B31" s="28" t="str">
        <f>IFERROR(VLOOKUP(A31,'Liste der Schlüsselfachkräfte'!$B$11:$D$34,3,0)&amp;" "&amp;VLOOKUP(A31,'Liste der Schlüsselfachkräfte'!$B$11:$D$34,2,0),"N.N.")</f>
        <v>N.N.</v>
      </c>
      <c r="C31" s="7" t="s">
        <v>202</v>
      </c>
      <c r="D31" s="9"/>
      <c r="E31" s="30"/>
      <c r="F31" s="10">
        <f t="shared" si="0"/>
        <v>0</v>
      </c>
      <c r="G31" s="13" t="s">
        <v>225</v>
      </c>
      <c r="I31" s="34">
        <f t="shared" si="1"/>
        <v>0</v>
      </c>
      <c r="J31" s="35"/>
      <c r="K31" s="34">
        <f t="shared" si="2"/>
        <v>0</v>
      </c>
      <c r="L31" s="36">
        <f t="shared" si="3"/>
        <v>0</v>
      </c>
    </row>
    <row r="32" spans="1:12" ht="24" hidden="1" x14ac:dyDescent="0.2">
      <c r="A32" s="78" t="s">
        <v>16</v>
      </c>
      <c r="B32" s="28" t="str">
        <f>IFERROR(VLOOKUP(A32,'Liste der Schlüsselfachkräfte'!$B$11:$D$34,3,0)&amp;" "&amp;VLOOKUP(A32,'Liste der Schlüsselfachkräfte'!$B$11:$D$34,2,0),"N.N.")</f>
        <v>N.N.</v>
      </c>
      <c r="C32" s="7" t="s">
        <v>202</v>
      </c>
      <c r="D32" s="9"/>
      <c r="E32" s="30"/>
      <c r="F32" s="10">
        <f t="shared" si="0"/>
        <v>0</v>
      </c>
      <c r="G32" s="13" t="s">
        <v>225</v>
      </c>
      <c r="I32" s="34">
        <f t="shared" si="1"/>
        <v>0</v>
      </c>
      <c r="J32" s="35"/>
      <c r="K32" s="34">
        <f t="shared" si="2"/>
        <v>0</v>
      </c>
      <c r="L32" s="36">
        <f t="shared" si="3"/>
        <v>0</v>
      </c>
    </row>
    <row r="33" spans="1:12" ht="24" x14ac:dyDescent="0.2">
      <c r="A33" s="78" t="s">
        <v>17</v>
      </c>
      <c r="B33" s="28" t="str">
        <f>IFERROR(VLOOKUP(A33,'Liste der Schlüsselfachkräfte'!$B$11:$D$34,3,0)&amp;" "&amp;VLOOKUP(A33,'Liste der Schlüsselfachkräfte'!$B$11:$D$34,2,0),"N.N.")</f>
        <v>N.N.</v>
      </c>
      <c r="C33" s="7" t="s">
        <v>202</v>
      </c>
      <c r="D33" s="12">
        <v>786</v>
      </c>
      <c r="E33" s="30"/>
      <c r="F33" s="10">
        <f t="shared" si="0"/>
        <v>0</v>
      </c>
      <c r="G33" s="13" t="s">
        <v>232</v>
      </c>
      <c r="I33" s="34">
        <f t="shared" si="1"/>
        <v>786</v>
      </c>
      <c r="J33" s="35"/>
      <c r="K33" s="34">
        <f t="shared" si="2"/>
        <v>786</v>
      </c>
      <c r="L33" s="36">
        <f t="shared" si="3"/>
        <v>0</v>
      </c>
    </row>
    <row r="34" spans="1:12" ht="24" x14ac:dyDescent="0.2">
      <c r="A34" s="78" t="s">
        <v>17</v>
      </c>
      <c r="B34" s="28" t="str">
        <f>IFERROR(VLOOKUP(A34,'Liste der Schlüsselfachkräfte'!$B$11:$D$34,3,0)&amp;" "&amp;VLOOKUP(A34,'Liste der Schlüsselfachkräfte'!$B$11:$D$34,2,0),"N.N.")</f>
        <v>N.N.</v>
      </c>
      <c r="C34" s="7" t="s">
        <v>202</v>
      </c>
      <c r="D34" s="79">
        <v>355</v>
      </c>
      <c r="E34" s="73"/>
      <c r="F34" s="10">
        <f t="shared" ref="F34" si="8">D34*E34</f>
        <v>0</v>
      </c>
      <c r="G34" s="13" t="s">
        <v>233</v>
      </c>
      <c r="I34" s="34">
        <f t="shared" si="1"/>
        <v>355</v>
      </c>
      <c r="J34" s="35"/>
      <c r="K34" s="34">
        <f t="shared" ref="K34" si="9">I34+J34</f>
        <v>355</v>
      </c>
      <c r="L34" s="36">
        <f t="shared" si="3"/>
        <v>0</v>
      </c>
    </row>
    <row r="35" spans="1:12" ht="24" x14ac:dyDescent="0.2">
      <c r="A35" s="78" t="s">
        <v>17</v>
      </c>
      <c r="B35" s="28" t="str">
        <f>IFERROR(VLOOKUP(A35,'Liste der Schlüsselfachkräfte'!$B$11:$D$34,3,0)&amp;" "&amp;VLOOKUP(A35,'Liste der Schlüsselfachkräfte'!$B$11:$D$34,2,0),"N.N.")</f>
        <v>N.N.</v>
      </c>
      <c r="C35" s="7" t="s">
        <v>202</v>
      </c>
      <c r="D35" s="79">
        <v>355</v>
      </c>
      <c r="E35" s="73"/>
      <c r="F35" s="10">
        <f t="shared" ref="F35" si="10">D35*E35</f>
        <v>0</v>
      </c>
      <c r="G35" s="13" t="s">
        <v>234</v>
      </c>
      <c r="I35" s="34">
        <f t="shared" si="1"/>
        <v>355</v>
      </c>
      <c r="J35" s="35"/>
      <c r="K35" s="34">
        <f t="shared" ref="K35" si="11">I35+J35</f>
        <v>355</v>
      </c>
      <c r="L35" s="36">
        <f t="shared" si="3"/>
        <v>0</v>
      </c>
    </row>
    <row r="36" spans="1:12" ht="24" hidden="1" x14ac:dyDescent="0.2">
      <c r="A36" s="78" t="s">
        <v>18</v>
      </c>
      <c r="B36" s="28" t="str">
        <f>IFERROR(VLOOKUP(A36,'Liste der Schlüsselfachkräfte'!$B$11:$D$34,3,0)&amp;" "&amp;VLOOKUP(A36,'Liste der Schlüsselfachkräfte'!$B$11:$D$34,2,0),"N.N.")</f>
        <v>N.N.</v>
      </c>
      <c r="C36" s="7" t="s">
        <v>202</v>
      </c>
      <c r="D36" s="9"/>
      <c r="E36" s="30"/>
      <c r="F36" s="10">
        <f t="shared" si="0"/>
        <v>0</v>
      </c>
      <c r="G36" s="13" t="s">
        <v>225</v>
      </c>
      <c r="I36" s="34">
        <f t="shared" si="1"/>
        <v>0</v>
      </c>
      <c r="J36" s="35"/>
      <c r="K36" s="34">
        <f t="shared" si="2"/>
        <v>0</v>
      </c>
      <c r="L36" s="36">
        <f t="shared" si="3"/>
        <v>0</v>
      </c>
    </row>
    <row r="37" spans="1:12" s="1" customFormat="1" x14ac:dyDescent="0.2">
      <c r="C37" s="8"/>
      <c r="H37"/>
    </row>
    <row r="38" spans="1:12" x14ac:dyDescent="0.2">
      <c r="A38" s="4" t="s">
        <v>11</v>
      </c>
      <c r="B38" s="4"/>
      <c r="C38" s="4"/>
      <c r="D38" s="4"/>
      <c r="E38" s="4"/>
      <c r="F38" s="11">
        <f>SUM(F25:F37)</f>
        <v>0</v>
      </c>
      <c r="G38" s="4"/>
      <c r="I38" s="4" t="s">
        <v>11</v>
      </c>
      <c r="J38" s="4"/>
      <c r="K38" s="4"/>
      <c r="L38" s="11">
        <f>SUM(L25:L37)</f>
        <v>0</v>
      </c>
    </row>
    <row r="39" spans="1:12" s="62" customFormat="1" ht="24" hidden="1" customHeight="1" x14ac:dyDescent="0.2">
      <c r="A39" s="61" t="s">
        <v>93</v>
      </c>
      <c r="B39" s="61"/>
      <c r="C39" s="61"/>
      <c r="D39" s="61"/>
      <c r="E39" s="61"/>
      <c r="F39" s="61"/>
      <c r="G39" s="61"/>
      <c r="I39" s="61"/>
      <c r="J39" s="61"/>
      <c r="K39" s="61"/>
      <c r="L39" s="61"/>
    </row>
    <row r="40" spans="1:12" s="27" customFormat="1" ht="12" hidden="1" customHeight="1" x14ac:dyDescent="0.2">
      <c r="A40" s="60" t="s">
        <v>203</v>
      </c>
    </row>
    <row r="41" spans="1:12" s="23" customFormat="1" ht="11.25" hidden="1" x14ac:dyDescent="0.2">
      <c r="A41" s="47"/>
    </row>
    <row r="42" spans="1:12" ht="24" hidden="1" x14ac:dyDescent="0.2">
      <c r="A42" s="2" t="s">
        <v>92</v>
      </c>
      <c r="B42" s="2" t="s">
        <v>46</v>
      </c>
      <c r="C42" s="2" t="s">
        <v>20</v>
      </c>
      <c r="D42" s="2" t="s">
        <v>3</v>
      </c>
      <c r="E42" s="2" t="s">
        <v>19</v>
      </c>
      <c r="F42" s="2" t="s">
        <v>14</v>
      </c>
      <c r="G42" s="2" t="s">
        <v>6</v>
      </c>
      <c r="I42" s="2" t="s">
        <v>67</v>
      </c>
      <c r="J42" s="2" t="s">
        <v>68</v>
      </c>
      <c r="K42" s="2" t="s">
        <v>69</v>
      </c>
      <c r="L42" s="2" t="s">
        <v>70</v>
      </c>
    </row>
    <row r="43" spans="1:12" ht="24" hidden="1" x14ac:dyDescent="0.2">
      <c r="A43" s="78" t="s">
        <v>201</v>
      </c>
      <c r="B43" s="29" t="str">
        <f>IFERROR(VLOOKUP(A43,'Liste der Schlüsselfachkräfte'!$B$11:$D$34,3,0)&amp;" "&amp;VLOOKUP(A43,'Liste der Schlüsselfachkräfte'!$B$11:$D$34,2,0),"N.N.")</f>
        <v xml:space="preserve"> </v>
      </c>
      <c r="C43" s="24" t="s">
        <v>202</v>
      </c>
      <c r="D43" s="9"/>
      <c r="E43" s="30"/>
      <c r="F43" s="10">
        <f>D43*E43</f>
        <v>0</v>
      </c>
      <c r="G43" s="13" t="s">
        <v>225</v>
      </c>
      <c r="I43" s="34">
        <f>D43</f>
        <v>0</v>
      </c>
      <c r="J43" s="35"/>
      <c r="K43" s="34">
        <f>I43+J43</f>
        <v>0</v>
      </c>
      <c r="L43" s="36">
        <f>K43*E43</f>
        <v>0</v>
      </c>
    </row>
    <row r="44" spans="1:12" ht="24" hidden="1" x14ac:dyDescent="0.2">
      <c r="A44" s="78" t="s">
        <v>50</v>
      </c>
      <c r="B44" s="29" t="str">
        <f>IFERROR(VLOOKUP(A44,'Liste der Schlüsselfachkräfte'!$B$11:$D$34,3,0)&amp;" "&amp;VLOOKUP(A44,'Liste der Schlüsselfachkräfte'!$B$11:$D$34,2,0),"N.N.")</f>
        <v xml:space="preserve"> </v>
      </c>
      <c r="C44" s="24" t="s">
        <v>202</v>
      </c>
      <c r="D44" s="9"/>
      <c r="E44" s="30"/>
      <c r="F44" s="10">
        <f>D44*E44</f>
        <v>0</v>
      </c>
      <c r="G44" s="13" t="s">
        <v>225</v>
      </c>
      <c r="I44" s="34">
        <f>D44</f>
        <v>0</v>
      </c>
      <c r="J44" s="35"/>
      <c r="K44" s="34">
        <f>I44+J44</f>
        <v>0</v>
      </c>
      <c r="L44" s="36">
        <f>K44*E44</f>
        <v>0</v>
      </c>
    </row>
    <row r="45" spans="1:12" ht="24" hidden="1" x14ac:dyDescent="0.2">
      <c r="A45" s="78" t="s">
        <v>15</v>
      </c>
      <c r="B45" s="29" t="str">
        <f>IFERROR(VLOOKUP(A45,'Liste der Schlüsselfachkräfte'!$B$11:$D$34,3,0)&amp;" "&amp;VLOOKUP(A45,'Liste der Schlüsselfachkräfte'!$B$11:$D$34,2,0),"N.N.")</f>
        <v>N.N.</v>
      </c>
      <c r="C45" s="24" t="s">
        <v>202</v>
      </c>
      <c r="D45" s="9"/>
      <c r="E45" s="30"/>
      <c r="F45" s="10">
        <f>D45*E45</f>
        <v>0</v>
      </c>
      <c r="G45" s="13" t="s">
        <v>225</v>
      </c>
      <c r="I45" s="34">
        <f>D45</f>
        <v>0</v>
      </c>
      <c r="J45" s="35"/>
      <c r="K45" s="34">
        <f>I45+J45</f>
        <v>0</v>
      </c>
      <c r="L45" s="36">
        <f>K45*E45</f>
        <v>0</v>
      </c>
    </row>
    <row r="46" spans="1:12" ht="24" hidden="1" x14ac:dyDescent="0.2">
      <c r="A46" s="78" t="s">
        <v>16</v>
      </c>
      <c r="B46" s="29" t="str">
        <f>IFERROR(VLOOKUP(A46,'Liste der Schlüsselfachkräfte'!$B$11:$D$34,3,0)&amp;" "&amp;VLOOKUP(A46,'Liste der Schlüsselfachkräfte'!$B$11:$D$34,2,0),"N.N.")</f>
        <v>N.N.</v>
      </c>
      <c r="C46" s="24" t="s">
        <v>202</v>
      </c>
      <c r="D46" s="9"/>
      <c r="E46" s="30"/>
      <c r="F46" s="10">
        <f>D46*E46</f>
        <v>0</v>
      </c>
      <c r="G46" s="13" t="s">
        <v>225</v>
      </c>
      <c r="I46" s="34">
        <f>D46</f>
        <v>0</v>
      </c>
      <c r="J46" s="35"/>
      <c r="K46" s="34">
        <f>I46+J46</f>
        <v>0</v>
      </c>
      <c r="L46" s="36">
        <f>K46*E46</f>
        <v>0</v>
      </c>
    </row>
    <row r="47" spans="1:12" s="1" customFormat="1" ht="5.25" hidden="1" x14ac:dyDescent="0.2">
      <c r="C47" s="8"/>
    </row>
    <row r="48" spans="1:12" hidden="1" x14ac:dyDescent="0.2">
      <c r="A48" s="4" t="s">
        <v>11</v>
      </c>
      <c r="B48" s="4"/>
      <c r="C48" s="4"/>
      <c r="D48" s="4"/>
      <c r="E48" s="4"/>
      <c r="F48" s="11">
        <f>SUM(F43:F47)</f>
        <v>0</v>
      </c>
      <c r="G48" s="4"/>
      <c r="I48" s="4" t="s">
        <v>11</v>
      </c>
      <c r="J48" s="4"/>
      <c r="K48" s="4"/>
      <c r="L48" s="11">
        <f>SUM(L43:L47)</f>
        <v>0</v>
      </c>
    </row>
    <row r="49" spans="1:17" s="1" customFormat="1" ht="5.25" hidden="1" x14ac:dyDescent="0.2"/>
    <row r="50" spans="1:17" hidden="1" x14ac:dyDescent="0.2">
      <c r="A50" s="48" t="s">
        <v>204</v>
      </c>
      <c r="B50" s="49"/>
      <c r="C50" s="49"/>
      <c r="D50" s="49"/>
      <c r="E50" s="49"/>
      <c r="F50" s="49"/>
      <c r="G50" s="49"/>
      <c r="I50" s="48"/>
      <c r="J50" s="48"/>
      <c r="K50" s="48"/>
      <c r="L50" s="48"/>
    </row>
    <row r="51" spans="1:17" hidden="1" x14ac:dyDescent="0.2">
      <c r="A51" s="6" t="s">
        <v>220</v>
      </c>
      <c r="E51" s="6"/>
    </row>
    <row r="52" spans="1:17" ht="24" hidden="1" x14ac:dyDescent="0.2">
      <c r="A52" s="2" t="s">
        <v>33</v>
      </c>
      <c r="B52" s="2"/>
      <c r="C52" s="2" t="s">
        <v>20</v>
      </c>
      <c r="D52" s="2" t="s">
        <v>3</v>
      </c>
      <c r="E52" s="2" t="s">
        <v>19</v>
      </c>
      <c r="F52" s="2" t="s">
        <v>14</v>
      </c>
      <c r="G52" s="2" t="s">
        <v>6</v>
      </c>
      <c r="I52" s="2" t="s">
        <v>67</v>
      </c>
      <c r="J52" s="2" t="s">
        <v>68</v>
      </c>
      <c r="K52" s="2" t="s">
        <v>69</v>
      </c>
      <c r="L52" s="2" t="s">
        <v>70</v>
      </c>
    </row>
    <row r="53" spans="1:17" ht="24" hidden="1" x14ac:dyDescent="0.2">
      <c r="A53" s="78" t="s">
        <v>22</v>
      </c>
      <c r="B53" s="24" t="s">
        <v>225</v>
      </c>
      <c r="C53" s="24" t="s">
        <v>205</v>
      </c>
      <c r="D53" s="9"/>
      <c r="E53" s="30"/>
      <c r="F53" s="10">
        <f>D53*E53</f>
        <v>0</v>
      </c>
      <c r="G53" s="13" t="s">
        <v>225</v>
      </c>
      <c r="I53" s="34">
        <f>D53</f>
        <v>0</v>
      </c>
      <c r="J53" s="35"/>
      <c r="K53" s="34">
        <f>I53+J53</f>
        <v>0</v>
      </c>
      <c r="L53" s="36">
        <f>K53*E53</f>
        <v>0</v>
      </c>
    </row>
    <row r="54" spans="1:17" ht="24" hidden="1" x14ac:dyDescent="0.2">
      <c r="A54" s="78" t="s">
        <v>23</v>
      </c>
      <c r="B54" s="24" t="s">
        <v>225</v>
      </c>
      <c r="C54" s="24" t="s">
        <v>205</v>
      </c>
      <c r="D54" s="9"/>
      <c r="E54" s="30"/>
      <c r="F54" s="10">
        <f>D54*E54</f>
        <v>0</v>
      </c>
      <c r="G54" s="13" t="s">
        <v>225</v>
      </c>
      <c r="I54" s="34">
        <f>D54</f>
        <v>0</v>
      </c>
      <c r="J54" s="35"/>
      <c r="K54" s="34">
        <f>I54+J54</f>
        <v>0</v>
      </c>
      <c r="L54" s="36">
        <f>K54*E54</f>
        <v>0</v>
      </c>
    </row>
    <row r="55" spans="1:17" ht="24" hidden="1" x14ac:dyDescent="0.2">
      <c r="A55" s="78" t="s">
        <v>24</v>
      </c>
      <c r="B55" s="24" t="s">
        <v>225</v>
      </c>
      <c r="C55" s="24" t="s">
        <v>205</v>
      </c>
      <c r="D55" s="9"/>
      <c r="E55" s="30"/>
      <c r="F55" s="10">
        <f>D55*E55</f>
        <v>0</v>
      </c>
      <c r="G55" s="13" t="s">
        <v>225</v>
      </c>
      <c r="I55" s="34">
        <f>D55</f>
        <v>0</v>
      </c>
      <c r="J55" s="35"/>
      <c r="K55" s="34">
        <f>I55+J55</f>
        <v>0</v>
      </c>
      <c r="L55" s="36">
        <f>K55*E55</f>
        <v>0</v>
      </c>
    </row>
    <row r="56" spans="1:17" s="1" customFormat="1" ht="5.25" hidden="1" x14ac:dyDescent="0.2">
      <c r="C56" s="8"/>
    </row>
    <row r="57" spans="1:17" hidden="1" x14ac:dyDescent="0.2">
      <c r="A57" s="4" t="s">
        <v>11</v>
      </c>
      <c r="B57" s="4"/>
      <c r="C57" s="4"/>
      <c r="D57" s="4"/>
      <c r="E57" s="4"/>
      <c r="F57" s="11">
        <f>SUM(F53:F56)</f>
        <v>0</v>
      </c>
      <c r="G57" s="4"/>
      <c r="I57" s="4" t="s">
        <v>11</v>
      </c>
      <c r="J57" s="4"/>
      <c r="K57" s="4"/>
      <c r="L57" s="11">
        <f>SUM(L53:L56)</f>
        <v>0</v>
      </c>
    </row>
    <row r="58" spans="1:17" s="23" customFormat="1" ht="9" thickBot="1" x14ac:dyDescent="0.25"/>
    <row r="59" spans="1:17" ht="13.5" thickTop="1" thickBot="1" x14ac:dyDescent="0.25">
      <c r="A59" s="31" t="s">
        <v>58</v>
      </c>
      <c r="B59" s="31"/>
      <c r="C59" s="31"/>
      <c r="D59" s="31"/>
      <c r="E59" s="31"/>
      <c r="F59" s="31"/>
      <c r="G59" s="31"/>
      <c r="I59" s="31" t="s">
        <v>72</v>
      </c>
      <c r="J59" s="31"/>
      <c r="K59" s="31"/>
      <c r="L59" s="31"/>
    </row>
    <row r="60" spans="1:17" s="27" customFormat="1" thickTop="1" x14ac:dyDescent="0.2">
      <c r="A60" s="95" t="s">
        <v>86</v>
      </c>
      <c r="B60" s="95"/>
      <c r="C60" s="95"/>
      <c r="D60" s="95"/>
      <c r="E60" s="95"/>
      <c r="F60" s="95"/>
      <c r="G60" s="95"/>
      <c r="H60" s="95"/>
      <c r="I60" s="95"/>
      <c r="J60" s="95"/>
      <c r="K60" s="95"/>
      <c r="L60" s="95"/>
      <c r="M60" s="95"/>
      <c r="N60" s="95"/>
      <c r="O60" s="95"/>
      <c r="P60" s="95"/>
      <c r="Q60" s="95"/>
    </row>
    <row r="61" spans="1:17" s="27" customFormat="1" ht="11.25" x14ac:dyDescent="0.2">
      <c r="A61" s="96" t="s">
        <v>223</v>
      </c>
      <c r="B61" s="96"/>
      <c r="C61" s="96"/>
      <c r="D61" s="96"/>
      <c r="E61" s="96"/>
      <c r="F61" s="96"/>
      <c r="G61" s="96"/>
      <c r="H61" s="96"/>
      <c r="I61" s="96"/>
      <c r="J61" s="96"/>
      <c r="K61" s="96"/>
      <c r="L61" s="96"/>
      <c r="M61" s="96"/>
      <c r="N61" s="96"/>
      <c r="O61" s="96"/>
      <c r="P61" s="96"/>
      <c r="Q61" s="96"/>
    </row>
    <row r="62" spans="1:17" s="27" customFormat="1" ht="11.25" x14ac:dyDescent="0.2">
      <c r="A62" s="6" t="s">
        <v>203</v>
      </c>
      <c r="B62" s="55"/>
      <c r="C62" s="55"/>
      <c r="D62" s="55"/>
      <c r="E62" s="55"/>
      <c r="F62" s="55"/>
      <c r="G62" s="55"/>
      <c r="H62" s="55"/>
      <c r="I62" s="55"/>
      <c r="J62" s="55"/>
      <c r="K62" s="55"/>
      <c r="L62" s="55"/>
      <c r="M62" s="55"/>
      <c r="N62" s="55"/>
      <c r="O62" s="55"/>
      <c r="P62" s="55"/>
      <c r="Q62" s="55"/>
    </row>
    <row r="63" spans="1:17" s="27" customFormat="1" ht="11.25" x14ac:dyDescent="0.2">
      <c r="A63" s="6" t="s">
        <v>206</v>
      </c>
      <c r="B63" s="55"/>
      <c r="C63" s="55"/>
      <c r="D63" s="55"/>
      <c r="E63" s="55"/>
      <c r="F63" s="55"/>
      <c r="G63" s="55"/>
      <c r="H63" s="55"/>
      <c r="I63" s="55"/>
      <c r="J63" s="55"/>
      <c r="K63" s="55"/>
      <c r="L63" s="55"/>
      <c r="M63" s="55"/>
      <c r="N63" s="55"/>
      <c r="O63" s="55"/>
      <c r="P63" s="55"/>
      <c r="Q63" s="55"/>
    </row>
    <row r="64" spans="1:17" ht="24" x14ac:dyDescent="0.2">
      <c r="A64" s="2" t="s">
        <v>33</v>
      </c>
      <c r="B64" s="2" t="s">
        <v>32</v>
      </c>
      <c r="C64" s="2" t="s">
        <v>12</v>
      </c>
      <c r="D64" s="2" t="s">
        <v>3</v>
      </c>
      <c r="E64" s="2" t="s">
        <v>34</v>
      </c>
      <c r="F64" s="2" t="s">
        <v>14</v>
      </c>
      <c r="G64" s="2" t="s">
        <v>6</v>
      </c>
      <c r="I64" s="2" t="s">
        <v>67</v>
      </c>
      <c r="J64" s="2" t="s">
        <v>68</v>
      </c>
      <c r="K64" s="2" t="s">
        <v>69</v>
      </c>
      <c r="L64" s="2" t="s">
        <v>70</v>
      </c>
    </row>
    <row r="65" spans="1:12" ht="24" x14ac:dyDescent="0.2">
      <c r="A65" s="78" t="s">
        <v>90</v>
      </c>
      <c r="B65" s="78" t="s">
        <v>225</v>
      </c>
      <c r="C65" s="78" t="s">
        <v>87</v>
      </c>
      <c r="D65" s="12">
        <v>1</v>
      </c>
      <c r="E65" s="71">
        <v>535000</v>
      </c>
      <c r="F65" s="10">
        <f t="shared" ref="F65:F75" si="12">D65*E65</f>
        <v>535000</v>
      </c>
      <c r="G65" s="13" t="s">
        <v>235</v>
      </c>
      <c r="I65" s="34">
        <f t="shared" ref="I65:I75" si="13">D65</f>
        <v>1</v>
      </c>
      <c r="J65" s="35"/>
      <c r="K65" s="34">
        <f t="shared" ref="K65:K75" si="14">I65+J65</f>
        <v>1</v>
      </c>
      <c r="L65" s="36">
        <f t="shared" ref="L65:L75" si="15">K65*E65</f>
        <v>535000</v>
      </c>
    </row>
    <row r="66" spans="1:12" ht="24" x14ac:dyDescent="0.2">
      <c r="A66" s="78" t="s">
        <v>90</v>
      </c>
      <c r="B66" s="78"/>
      <c r="C66" s="78" t="s">
        <v>87</v>
      </c>
      <c r="D66" s="79">
        <v>1</v>
      </c>
      <c r="E66" s="71">
        <v>267500</v>
      </c>
      <c r="F66" s="10">
        <f t="shared" ref="F66" si="16">D66*E66</f>
        <v>267500</v>
      </c>
      <c r="G66" s="13" t="s">
        <v>236</v>
      </c>
      <c r="I66" s="34">
        <f t="shared" si="13"/>
        <v>1</v>
      </c>
      <c r="J66" s="35"/>
      <c r="K66" s="34">
        <f t="shared" ref="K66" si="17">I66+J66</f>
        <v>1</v>
      </c>
      <c r="L66" s="36">
        <f t="shared" si="15"/>
        <v>267500</v>
      </c>
    </row>
    <row r="67" spans="1:12" ht="24" x14ac:dyDescent="0.2">
      <c r="A67" s="78" t="s">
        <v>90</v>
      </c>
      <c r="B67" s="78"/>
      <c r="C67" s="78" t="s">
        <v>87</v>
      </c>
      <c r="D67" s="79">
        <v>1</v>
      </c>
      <c r="E67" s="71">
        <v>267500</v>
      </c>
      <c r="F67" s="10">
        <f t="shared" ref="F67" si="18">D67*E67</f>
        <v>267500</v>
      </c>
      <c r="G67" s="13" t="s">
        <v>237</v>
      </c>
      <c r="I67" s="34">
        <f t="shared" si="13"/>
        <v>1</v>
      </c>
      <c r="J67" s="35"/>
      <c r="K67" s="34">
        <f t="shared" ref="K67" si="19">I67+J67</f>
        <v>1</v>
      </c>
      <c r="L67" s="36">
        <f t="shared" si="15"/>
        <v>267500</v>
      </c>
    </row>
    <row r="68" spans="1:12" hidden="1" x14ac:dyDescent="0.2">
      <c r="A68" s="78" t="s">
        <v>26</v>
      </c>
      <c r="B68" s="78" t="s">
        <v>225</v>
      </c>
      <c r="C68" s="78" t="s">
        <v>31</v>
      </c>
      <c r="D68" s="72"/>
      <c r="E68" s="73"/>
      <c r="F68" s="10">
        <f t="shared" ref="F68" si="20">D68*E68</f>
        <v>0</v>
      </c>
      <c r="G68" s="13" t="s">
        <v>225</v>
      </c>
      <c r="I68" s="34">
        <f t="shared" si="13"/>
        <v>0</v>
      </c>
      <c r="J68" s="35"/>
      <c r="K68" s="34">
        <f t="shared" ref="K68" si="21">I68+J68</f>
        <v>0</v>
      </c>
      <c r="L68" s="36">
        <f t="shared" si="15"/>
        <v>0</v>
      </c>
    </row>
    <row r="69" spans="1:12" ht="24" x14ac:dyDescent="0.2">
      <c r="A69" s="12" t="s">
        <v>94</v>
      </c>
      <c r="B69" s="12"/>
      <c r="C69" s="5" t="s">
        <v>31</v>
      </c>
      <c r="D69" s="12">
        <v>1</v>
      </c>
      <c r="E69" s="71">
        <v>24600</v>
      </c>
      <c r="F69" s="10">
        <f>D69*E69</f>
        <v>24600</v>
      </c>
      <c r="G69" s="13" t="s">
        <v>238</v>
      </c>
      <c r="I69" s="34">
        <f t="shared" si="13"/>
        <v>1</v>
      </c>
      <c r="J69" s="35"/>
      <c r="K69" s="34">
        <f>I69+J69</f>
        <v>1</v>
      </c>
      <c r="L69" s="36">
        <f t="shared" si="15"/>
        <v>24600</v>
      </c>
    </row>
    <row r="70" spans="1:12" ht="24" x14ac:dyDescent="0.2">
      <c r="A70" s="79" t="s">
        <v>94</v>
      </c>
      <c r="B70" s="79"/>
      <c r="C70" s="79" t="s">
        <v>31</v>
      </c>
      <c r="D70" s="79">
        <v>1</v>
      </c>
      <c r="E70" s="71">
        <v>12300</v>
      </c>
      <c r="F70" s="10">
        <f>D70*E70</f>
        <v>12300</v>
      </c>
      <c r="G70" s="13" t="s">
        <v>239</v>
      </c>
      <c r="I70" s="34">
        <f t="shared" si="13"/>
        <v>1</v>
      </c>
      <c r="J70" s="35"/>
      <c r="K70" s="34">
        <f>I70+J70</f>
        <v>1</v>
      </c>
      <c r="L70" s="36">
        <f t="shared" si="15"/>
        <v>12300</v>
      </c>
    </row>
    <row r="71" spans="1:12" ht="24" x14ac:dyDescent="0.2">
      <c r="A71" s="79" t="s">
        <v>94</v>
      </c>
      <c r="B71" s="79"/>
      <c r="C71" s="79" t="s">
        <v>31</v>
      </c>
      <c r="D71" s="79">
        <v>1</v>
      </c>
      <c r="E71" s="71">
        <v>12300</v>
      </c>
      <c r="F71" s="10">
        <f>D71*E71</f>
        <v>12300</v>
      </c>
      <c r="G71" s="13" t="s">
        <v>240</v>
      </c>
      <c r="I71" s="34">
        <f t="shared" si="13"/>
        <v>1</v>
      </c>
      <c r="J71" s="35"/>
      <c r="K71" s="34">
        <f>I71+J71</f>
        <v>1</v>
      </c>
      <c r="L71" s="36">
        <f t="shared" si="15"/>
        <v>12300</v>
      </c>
    </row>
    <row r="72" spans="1:12" hidden="1" x14ac:dyDescent="0.2">
      <c r="A72" s="78" t="s">
        <v>208</v>
      </c>
      <c r="B72" s="78" t="s">
        <v>225</v>
      </c>
      <c r="C72" s="78" t="s">
        <v>21</v>
      </c>
      <c r="D72" s="9"/>
      <c r="E72" s="30"/>
      <c r="F72" s="10">
        <f t="shared" si="12"/>
        <v>0</v>
      </c>
      <c r="G72" s="13" t="s">
        <v>225</v>
      </c>
      <c r="I72" s="34">
        <f t="shared" si="13"/>
        <v>0</v>
      </c>
      <c r="J72" s="35"/>
      <c r="K72" s="34">
        <f t="shared" si="14"/>
        <v>0</v>
      </c>
      <c r="L72" s="36">
        <f t="shared" si="15"/>
        <v>0</v>
      </c>
    </row>
    <row r="73" spans="1:12" ht="24" hidden="1" x14ac:dyDescent="0.2">
      <c r="A73" s="78" t="s">
        <v>27</v>
      </c>
      <c r="B73" s="78" t="s">
        <v>225</v>
      </c>
      <c r="C73" s="78" t="s">
        <v>202</v>
      </c>
      <c r="D73" s="9"/>
      <c r="E73" s="30"/>
      <c r="F73" s="10">
        <f t="shared" si="12"/>
        <v>0</v>
      </c>
      <c r="G73" s="13" t="s">
        <v>225</v>
      </c>
      <c r="I73" s="34">
        <f t="shared" si="13"/>
        <v>0</v>
      </c>
      <c r="J73" s="35"/>
      <c r="K73" s="34">
        <f t="shared" si="14"/>
        <v>0</v>
      </c>
      <c r="L73" s="36">
        <f t="shared" si="15"/>
        <v>0</v>
      </c>
    </row>
    <row r="74" spans="1:12" ht="24" hidden="1" x14ac:dyDescent="0.2">
      <c r="A74" s="78" t="s">
        <v>28</v>
      </c>
      <c r="B74" s="78" t="s">
        <v>225</v>
      </c>
      <c r="C74" s="78" t="s">
        <v>202</v>
      </c>
      <c r="D74" s="9"/>
      <c r="E74" s="30"/>
      <c r="F74" s="10">
        <f t="shared" si="12"/>
        <v>0</v>
      </c>
      <c r="G74" s="13" t="s">
        <v>225</v>
      </c>
      <c r="I74" s="34">
        <f t="shared" si="13"/>
        <v>0</v>
      </c>
      <c r="J74" s="35"/>
      <c r="K74" s="34">
        <f t="shared" si="14"/>
        <v>0</v>
      </c>
      <c r="L74" s="36">
        <f t="shared" si="15"/>
        <v>0</v>
      </c>
    </row>
    <row r="75" spans="1:12" hidden="1" x14ac:dyDescent="0.2">
      <c r="A75" s="78" t="s">
        <v>209</v>
      </c>
      <c r="B75" s="78" t="s">
        <v>225</v>
      </c>
      <c r="C75" s="78" t="s">
        <v>21</v>
      </c>
      <c r="D75" s="9"/>
      <c r="E75" s="30"/>
      <c r="F75" s="10">
        <f t="shared" si="12"/>
        <v>0</v>
      </c>
      <c r="G75" s="13" t="s">
        <v>225</v>
      </c>
      <c r="I75" s="34">
        <f t="shared" si="13"/>
        <v>0</v>
      </c>
      <c r="J75" s="35"/>
      <c r="K75" s="34">
        <f t="shared" si="14"/>
        <v>0</v>
      </c>
      <c r="L75" s="36">
        <f t="shared" si="15"/>
        <v>0</v>
      </c>
    </row>
    <row r="76" spans="1:12" s="1" customFormat="1" ht="9.75" customHeight="1" x14ac:dyDescent="0.2">
      <c r="C76" s="8"/>
    </row>
    <row r="77" spans="1:12" x14ac:dyDescent="0.2">
      <c r="A77" s="4" t="s">
        <v>11</v>
      </c>
      <c r="B77" s="4"/>
      <c r="C77" s="4"/>
      <c r="D77" s="4"/>
      <c r="E77" s="4"/>
      <c r="F77" s="11">
        <f>SUM(F65:F76)</f>
        <v>1119200</v>
      </c>
      <c r="G77" s="4"/>
      <c r="I77" s="4" t="s">
        <v>11</v>
      </c>
      <c r="J77" s="4"/>
      <c r="K77" s="4"/>
      <c r="L77" s="11">
        <f>SUM(L65:L76)</f>
        <v>1119200</v>
      </c>
    </row>
    <row r="78" spans="1:12" s="23" customFormat="1" ht="9" thickBot="1" x14ac:dyDescent="0.25"/>
    <row r="79" spans="1:12" ht="13.5" thickTop="1" thickBot="1" x14ac:dyDescent="0.25">
      <c r="A79" s="31" t="s">
        <v>59</v>
      </c>
      <c r="B79" s="31"/>
      <c r="C79" s="31"/>
      <c r="D79" s="31"/>
      <c r="E79" s="31"/>
      <c r="F79" s="31"/>
      <c r="G79" s="31"/>
      <c r="I79" s="31" t="s">
        <v>73</v>
      </c>
      <c r="J79" s="31"/>
      <c r="K79" s="31"/>
      <c r="L79" s="31"/>
    </row>
    <row r="80" spans="1:12" s="27" customFormat="1" ht="6.75" thickTop="1" x14ac:dyDescent="0.2"/>
    <row r="81" spans="1:12" ht="24" x14ac:dyDescent="0.2">
      <c r="A81" s="2" t="s">
        <v>33</v>
      </c>
      <c r="B81" s="2" t="s">
        <v>32</v>
      </c>
      <c r="C81" s="2" t="s">
        <v>20</v>
      </c>
      <c r="D81" s="2" t="s">
        <v>3</v>
      </c>
      <c r="E81" s="2" t="s">
        <v>34</v>
      </c>
      <c r="F81" s="2" t="s">
        <v>14</v>
      </c>
      <c r="G81" s="2" t="s">
        <v>6</v>
      </c>
      <c r="I81" s="2" t="s">
        <v>67</v>
      </c>
      <c r="J81" s="2" t="s">
        <v>68</v>
      </c>
      <c r="K81" s="2" t="s">
        <v>69</v>
      </c>
      <c r="L81" s="2" t="s">
        <v>70</v>
      </c>
    </row>
    <row r="82" spans="1:12" hidden="1" x14ac:dyDescent="0.2">
      <c r="A82" s="7" t="s">
        <v>210</v>
      </c>
      <c r="B82" s="78" t="s">
        <v>225</v>
      </c>
      <c r="C82" s="5" t="s">
        <v>25</v>
      </c>
      <c r="D82" s="9"/>
      <c r="E82" s="30"/>
      <c r="F82" s="10">
        <f t="shared" ref="F82:F87" si="22">D82*E82</f>
        <v>0</v>
      </c>
      <c r="G82" s="13" t="s">
        <v>225</v>
      </c>
      <c r="I82" s="34">
        <f t="shared" ref="I82:I87" si="23">D82</f>
        <v>0</v>
      </c>
      <c r="J82" s="35"/>
      <c r="K82" s="34">
        <f t="shared" ref="K82:K87" si="24">I82+J82</f>
        <v>0</v>
      </c>
      <c r="L82" s="36">
        <f t="shared" ref="L82:L87" si="25">K82*E82</f>
        <v>0</v>
      </c>
    </row>
    <row r="83" spans="1:12" ht="24" hidden="1" x14ac:dyDescent="0.2">
      <c r="A83" s="12" t="s">
        <v>35</v>
      </c>
      <c r="B83" s="78"/>
      <c r="C83" s="5" t="s">
        <v>21</v>
      </c>
      <c r="D83" s="9"/>
      <c r="E83" s="30"/>
      <c r="F83" s="10">
        <f t="shared" si="22"/>
        <v>0</v>
      </c>
      <c r="G83" s="13" t="s">
        <v>225</v>
      </c>
      <c r="I83" s="34">
        <f t="shared" si="23"/>
        <v>0</v>
      </c>
      <c r="J83" s="35"/>
      <c r="K83" s="34">
        <f t="shared" si="24"/>
        <v>0</v>
      </c>
      <c r="L83" s="36">
        <f t="shared" si="25"/>
        <v>0</v>
      </c>
    </row>
    <row r="84" spans="1:12" hidden="1" x14ac:dyDescent="0.2">
      <c r="A84" s="12" t="s">
        <v>36</v>
      </c>
      <c r="B84" s="78" t="s">
        <v>225</v>
      </c>
      <c r="C84" s="5" t="s">
        <v>25</v>
      </c>
      <c r="D84" s="9"/>
      <c r="E84" s="30"/>
      <c r="F84" s="10">
        <f t="shared" si="22"/>
        <v>0</v>
      </c>
      <c r="G84" s="13" t="s">
        <v>225</v>
      </c>
      <c r="I84" s="34">
        <f t="shared" si="23"/>
        <v>0</v>
      </c>
      <c r="J84" s="35"/>
      <c r="K84" s="34">
        <f t="shared" si="24"/>
        <v>0</v>
      </c>
      <c r="L84" s="36">
        <f t="shared" si="25"/>
        <v>0</v>
      </c>
    </row>
    <row r="85" spans="1:12" hidden="1" x14ac:dyDescent="0.2">
      <c r="A85" s="12" t="s">
        <v>37</v>
      </c>
      <c r="B85" s="78" t="s">
        <v>225</v>
      </c>
      <c r="C85" s="5" t="s">
        <v>25</v>
      </c>
      <c r="D85" s="9"/>
      <c r="E85" s="30"/>
      <c r="F85" s="10">
        <f t="shared" si="22"/>
        <v>0</v>
      </c>
      <c r="G85" s="13" t="s">
        <v>225</v>
      </c>
      <c r="I85" s="34">
        <f t="shared" si="23"/>
        <v>0</v>
      </c>
      <c r="J85" s="35"/>
      <c r="K85" s="34">
        <f t="shared" si="24"/>
        <v>0</v>
      </c>
      <c r="L85" s="36">
        <f t="shared" si="25"/>
        <v>0</v>
      </c>
    </row>
    <row r="86" spans="1:12" ht="24" x14ac:dyDescent="0.2">
      <c r="A86" s="12" t="s">
        <v>88</v>
      </c>
      <c r="B86" s="78"/>
      <c r="C86" s="78" t="s">
        <v>21</v>
      </c>
      <c r="D86" s="12">
        <v>36</v>
      </c>
      <c r="E86" s="71">
        <v>500</v>
      </c>
      <c r="F86" s="10">
        <f t="shared" si="22"/>
        <v>18000</v>
      </c>
      <c r="G86" s="13" t="s">
        <v>241</v>
      </c>
      <c r="I86" s="34">
        <f t="shared" si="23"/>
        <v>36</v>
      </c>
      <c r="J86" s="35"/>
      <c r="K86" s="34">
        <f t="shared" si="24"/>
        <v>36</v>
      </c>
      <c r="L86" s="36">
        <f t="shared" si="25"/>
        <v>18000</v>
      </c>
    </row>
    <row r="87" spans="1:12" hidden="1" x14ac:dyDescent="0.2">
      <c r="A87" s="12" t="s">
        <v>38</v>
      </c>
      <c r="B87" s="12"/>
      <c r="C87" s="5" t="s">
        <v>211</v>
      </c>
      <c r="D87" s="9"/>
      <c r="E87" s="30"/>
      <c r="F87" s="10">
        <f t="shared" si="22"/>
        <v>0</v>
      </c>
      <c r="G87" s="13" t="s">
        <v>225</v>
      </c>
      <c r="I87" s="34">
        <f t="shared" si="23"/>
        <v>0</v>
      </c>
      <c r="J87" s="35"/>
      <c r="K87" s="34">
        <f t="shared" si="24"/>
        <v>0</v>
      </c>
      <c r="L87" s="36">
        <f t="shared" si="25"/>
        <v>0</v>
      </c>
    </row>
    <row r="88" spans="1:12" s="1" customFormat="1" ht="5.25" x14ac:dyDescent="0.2"/>
    <row r="89" spans="1:12" x14ac:dyDescent="0.2">
      <c r="A89" s="4" t="s">
        <v>11</v>
      </c>
      <c r="B89" s="4"/>
      <c r="C89" s="4"/>
      <c r="D89" s="4"/>
      <c r="E89" s="4"/>
      <c r="F89" s="11">
        <f>SUM(F82:F88)</f>
        <v>18000</v>
      </c>
      <c r="G89" s="4"/>
      <c r="I89" s="4" t="s">
        <v>11</v>
      </c>
      <c r="J89" s="4"/>
      <c r="K89" s="4"/>
      <c r="L89" s="11">
        <f>SUM(L82:L88)</f>
        <v>18000</v>
      </c>
    </row>
    <row r="90" spans="1:12" s="23" customFormat="1" ht="9" thickBot="1" x14ac:dyDescent="0.25"/>
    <row r="91" spans="1:12" ht="13.5" thickTop="1" thickBot="1" x14ac:dyDescent="0.25">
      <c r="A91" s="31" t="s">
        <v>60</v>
      </c>
      <c r="B91" s="31"/>
      <c r="C91" s="31"/>
      <c r="D91" s="31"/>
      <c r="E91" s="31"/>
      <c r="F91" s="31"/>
      <c r="G91" s="31"/>
      <c r="I91" s="31" t="s">
        <v>74</v>
      </c>
      <c r="J91" s="31"/>
      <c r="K91" s="31"/>
      <c r="L91" s="31"/>
    </row>
    <row r="92" spans="1:12" s="27" customFormat="1" ht="6.75" thickTop="1" x14ac:dyDescent="0.2"/>
    <row r="93" spans="1:12" hidden="1" x14ac:dyDescent="0.2">
      <c r="A93" s="4" t="s">
        <v>221</v>
      </c>
      <c r="B93" s="59"/>
      <c r="C93" s="59"/>
      <c r="D93" s="59"/>
      <c r="E93" s="59"/>
      <c r="F93" s="66">
        <f>F89+F77+F57+F48+F18+F38</f>
        <v>1137200</v>
      </c>
      <c r="G93" s="59"/>
      <c r="I93" s="4" t="s">
        <v>75</v>
      </c>
      <c r="J93" s="4"/>
      <c r="K93" s="4"/>
      <c r="L93" s="15">
        <f>L89+L77+L57+L48+L18+L38</f>
        <v>1137200</v>
      </c>
    </row>
    <row r="94" spans="1:12" ht="24" x14ac:dyDescent="0.2">
      <c r="A94" s="69" t="s">
        <v>215</v>
      </c>
      <c r="B94" s="63" t="s">
        <v>29</v>
      </c>
      <c r="C94" s="64" t="str">
        <f>IF(rUST="Umsatzsteuer in Drittland fällt an", "Bitte rechts % USt. in Drittland gem. Ziff. 3.3 AVB eintragen", "")</f>
        <v/>
      </c>
      <c r="D94" s="70">
        <v>0</v>
      </c>
      <c r="E94" s="64"/>
      <c r="F94" s="16">
        <f>D94*F93</f>
        <v>0</v>
      </c>
      <c r="G94" s="65" t="s">
        <v>216</v>
      </c>
      <c r="I94" s="14" t="str">
        <f>"zzgl. UmsatzsSt. "&amp;TEXT(B94,"0%")</f>
        <v>zzgl. UmsatzsSt. Bitte wählen</v>
      </c>
      <c r="J94" s="14"/>
      <c r="K94" s="37"/>
      <c r="L94" s="16">
        <f>E94*L93</f>
        <v>0</v>
      </c>
    </row>
    <row r="95" spans="1:12" x14ac:dyDescent="0.2">
      <c r="A95" s="59" t="s">
        <v>75</v>
      </c>
      <c r="B95" s="59"/>
      <c r="C95" s="59"/>
      <c r="D95" s="59"/>
      <c r="E95" s="59"/>
      <c r="F95" s="76">
        <f>F93+F94</f>
        <v>1137200</v>
      </c>
      <c r="G95" s="59"/>
      <c r="I95" s="59" t="s">
        <v>39</v>
      </c>
      <c r="J95" s="59"/>
      <c r="K95" s="59"/>
      <c r="L95" s="66">
        <f>L93+L94</f>
        <v>1137200</v>
      </c>
    </row>
    <row r="96" spans="1:12" hidden="1" x14ac:dyDescent="0.2">
      <c r="A96" s="67" t="s">
        <v>222</v>
      </c>
      <c r="B96" s="59"/>
      <c r="C96" s="59"/>
      <c r="D96" s="68">
        <v>0.19</v>
      </c>
      <c r="E96" s="59"/>
      <c r="F96" s="66">
        <f>F93*D96</f>
        <v>216068</v>
      </c>
      <c r="G96" s="59"/>
      <c r="I96" s="59"/>
      <c r="J96" s="59"/>
      <c r="K96" s="59"/>
      <c r="L96" s="66"/>
    </row>
    <row r="97" spans="1:12" hidden="1" x14ac:dyDescent="0.2">
      <c r="A97" s="4" t="s">
        <v>39</v>
      </c>
      <c r="B97" s="4"/>
      <c r="C97" s="4"/>
      <c r="D97" s="4"/>
      <c r="E97" s="4"/>
      <c r="F97" s="75">
        <f>F95+F96</f>
        <v>1353268</v>
      </c>
      <c r="G97" s="4"/>
      <c r="I97" s="4" t="s">
        <v>39</v>
      </c>
      <c r="J97" s="4"/>
      <c r="K97" s="4"/>
      <c r="L97" s="15">
        <f>L95+L96</f>
        <v>1137200</v>
      </c>
    </row>
    <row r="98" spans="1:12" s="23" customFormat="1" ht="9" thickBot="1" x14ac:dyDescent="0.25"/>
    <row r="99" spans="1:12" ht="13.5" thickTop="1" thickBot="1" x14ac:dyDescent="0.25">
      <c r="A99" s="31" t="s">
        <v>42</v>
      </c>
      <c r="B99" s="31"/>
      <c r="C99" s="31"/>
      <c r="D99" s="31"/>
      <c r="E99" s="31"/>
      <c r="F99" s="31"/>
      <c r="G99" s="31"/>
      <c r="I99" s="31" t="s">
        <v>76</v>
      </c>
      <c r="J99" s="31"/>
      <c r="K99" s="31"/>
      <c r="L99" s="31"/>
    </row>
    <row r="100" spans="1:12" s="25" customFormat="1" ht="9.75" thickTop="1" x14ac:dyDescent="0.2"/>
    <row r="101" spans="1:12" ht="15.75" customHeight="1" x14ac:dyDescent="0.2">
      <c r="A101" s="53" t="s">
        <v>40</v>
      </c>
      <c r="B101" s="54"/>
      <c r="C101" s="54"/>
      <c r="D101" s="54"/>
      <c r="E101" s="54"/>
      <c r="F101" s="54"/>
      <c r="G101" s="54"/>
      <c r="I101" s="82"/>
      <c r="J101" s="82"/>
      <c r="K101" s="82"/>
      <c r="L101" s="82"/>
    </row>
    <row r="102" spans="1:12" ht="28.5" customHeight="1" x14ac:dyDescent="0.2">
      <c r="A102" s="92" t="s">
        <v>41</v>
      </c>
      <c r="B102" s="92"/>
      <c r="C102" s="92"/>
      <c r="D102" s="92"/>
      <c r="E102" s="92"/>
      <c r="F102" s="92"/>
      <c r="G102" s="92"/>
      <c r="I102" s="83" t="s">
        <v>170</v>
      </c>
      <c r="J102" s="83"/>
      <c r="K102" s="83"/>
      <c r="L102" s="83"/>
    </row>
    <row r="103" spans="1:12" ht="42.75" customHeight="1" x14ac:dyDescent="0.2">
      <c r="A103" s="93" t="s">
        <v>217</v>
      </c>
      <c r="B103" s="94"/>
      <c r="C103" s="94"/>
      <c r="D103" s="94"/>
      <c r="E103" s="94"/>
      <c r="F103" s="94"/>
      <c r="G103" s="94"/>
      <c r="I103" s="83"/>
      <c r="J103" s="83"/>
      <c r="K103" s="83"/>
      <c r="L103" s="83"/>
    </row>
    <row r="104" spans="1:12" ht="88.5" customHeight="1" x14ac:dyDescent="0.2">
      <c r="A104" s="93" t="s">
        <v>218</v>
      </c>
      <c r="B104" s="94"/>
      <c r="C104" s="94"/>
      <c r="D104" s="94"/>
      <c r="E104" s="94"/>
      <c r="F104" s="94"/>
      <c r="G104" s="94"/>
      <c r="I104" s="83"/>
      <c r="J104" s="83"/>
      <c r="K104" s="83"/>
      <c r="L104" s="83"/>
    </row>
    <row r="105" spans="1:12" ht="54" customHeight="1" x14ac:dyDescent="0.2">
      <c r="A105" s="93" t="s">
        <v>219</v>
      </c>
      <c r="B105" s="94"/>
      <c r="C105" s="94"/>
      <c r="D105" s="94"/>
      <c r="E105" s="94"/>
      <c r="F105" s="94"/>
      <c r="G105" s="94"/>
    </row>
    <row r="106" spans="1:12" ht="57" customHeight="1" x14ac:dyDescent="0.2">
      <c r="A106" s="90" t="s">
        <v>95</v>
      </c>
      <c r="B106" s="90"/>
      <c r="C106" s="90"/>
      <c r="D106" s="90"/>
      <c r="E106" s="90"/>
      <c r="F106" s="90"/>
      <c r="G106" s="90"/>
    </row>
    <row r="107" spans="1:12" ht="60.75" customHeight="1" x14ac:dyDescent="0.2">
      <c r="A107" s="90" t="s">
        <v>89</v>
      </c>
      <c r="B107" s="90"/>
      <c r="C107" s="90"/>
      <c r="D107" s="90"/>
      <c r="E107" s="90"/>
      <c r="F107" s="90"/>
      <c r="G107" s="90"/>
    </row>
  </sheetData>
  <sheetProtection algorithmName="SHA-512" hashValue="iK+4705R1zAMPKLNHkVeN742ANL+tGRdxAePxDZeH0bBrBzWrDcrXFmFFpIvfvycYdo1TlJNnNaiCsYv8Rcl4g==" saltValue="URq3InUnjMajkZ6Sfi1BGA==" spinCount="100000" sheet="1" objects="1" scenarios="1" formatCells="0" formatRows="0"/>
  <mergeCells count="22">
    <mergeCell ref="A107:G107"/>
    <mergeCell ref="A106:G106"/>
    <mergeCell ref="B13:C13"/>
    <mergeCell ref="B14:C14"/>
    <mergeCell ref="B15:C15"/>
    <mergeCell ref="B16:C16"/>
    <mergeCell ref="A102:G102"/>
    <mergeCell ref="A103:G103"/>
    <mergeCell ref="A105:G105"/>
    <mergeCell ref="A104:G104"/>
    <mergeCell ref="A60:Q60"/>
    <mergeCell ref="A61:Q61"/>
    <mergeCell ref="B1:G1"/>
    <mergeCell ref="I101:L101"/>
    <mergeCell ref="I102:L104"/>
    <mergeCell ref="B12:C12"/>
    <mergeCell ref="D5:G5"/>
    <mergeCell ref="D3:E3"/>
    <mergeCell ref="K3:L3"/>
    <mergeCell ref="I5:L5"/>
    <mergeCell ref="K8:L8"/>
    <mergeCell ref="D8:G8"/>
  </mergeCells>
  <phoneticPr fontId="8" type="noConversion"/>
  <dataValidations count="6">
    <dataValidation type="date" operator="greaterThanOrEqual" allowBlank="1" showInputMessage="1" showErrorMessage="1" sqref="K8" xr:uid="{41FE3A5A-753D-4048-9FFC-0A40395F41A9}">
      <formula1>1</formula1>
    </dataValidation>
    <dataValidation type="list" allowBlank="1" showInputMessage="1" showErrorMessage="1" sqref="C86 C65:C68 C70:C75" xr:uid="{DAFEB265-62B2-4BF1-875C-41802D0C10D3}">
      <formula1>Erstattungsart</formula1>
    </dataValidation>
    <dataValidation type="list" allowBlank="1" showInputMessage="1" sqref="A43:A46 A25:A36" xr:uid="{EB160668-FC04-4C26-A54B-F61B9E235A5F}">
      <formula1>lSFK</formula1>
    </dataValidation>
    <dataValidation type="list" allowBlank="1" showDropDown="1" showInputMessage="1" showErrorMessage="1" sqref="C69" xr:uid="{5E0F6FA3-7343-472D-B31C-6A8DC18D267F}">
      <formula1>Erstattungsart</formula1>
    </dataValidation>
    <dataValidation type="decimal" operator="greaterThanOrEqual" allowBlank="1" showInputMessage="1" showErrorMessage="1" error="Bitte geben Sie eine Zahl ein!" sqref="D1:E1 D10:E1048576" xr:uid="{BC70CC0E-5BDB-48AE-86FE-DFA0BA729D4C}">
      <formula1>-10000000</formula1>
    </dataValidation>
    <dataValidation type="date" operator="greaterThan" allowBlank="1" showInputMessage="1" showErrorMessage="1" error="Bitte geben Sie ein Datum ein!" sqref="D3:E3" xr:uid="{46F71089-B04F-46FE-A144-42B55EE02F06}">
      <formula1>7306</formula1>
    </dataValidation>
  </dataValidations>
  <hyperlinks>
    <hyperlink ref="A61" r:id="rId1" xr:uid="{286A779A-1F62-4462-BEB4-59E33E41726D}"/>
  </hyperlinks>
  <pageMargins left="0.51181102362204722" right="0.51181102362204722" top="0.11811023622047245" bottom="0.39370078740157483" header="0.11811023622047245" footer="0.15748031496062992"/>
  <pageSetup paperSize="9" scale="94" fitToHeight="0" orientation="landscape" r:id="rId2"/>
  <headerFooter>
    <oddFooter>&amp;C&amp;7&amp;P / &amp;N</oddFooter>
  </headerFooter>
  <rowBreaks count="1" manualBreakCount="1">
    <brk id="57"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71EE8786-1899-40E4-B0D5-8D9D98AB99A7}">
          <x14:formula1>
            <xm:f>Listen!$I$4:$I$6</xm:f>
          </x14:formula1>
          <xm:sqref>B94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F38A3-445F-4C91-A790-9F0673D05DFB}">
  <sheetPr codeName="Tabelle2">
    <pageSetUpPr fitToPage="1"/>
  </sheetPr>
  <dimension ref="B2:G34"/>
  <sheetViews>
    <sheetView showGridLines="0" workbookViewId="0">
      <pane ySplit="10" topLeftCell="A11" activePane="bottomLeft" state="frozen"/>
      <selection activeCell="B7" sqref="B7"/>
      <selection pane="bottomLeft" activeCell="C11" sqref="C11"/>
    </sheetView>
  </sheetViews>
  <sheetFormatPr baseColWidth="10" defaultRowHeight="12" x14ac:dyDescent="0.2"/>
  <cols>
    <col min="1" max="1" width="2.7109375" customWidth="1"/>
    <col min="2" max="2" width="15" customWidth="1"/>
    <col min="3" max="3" width="19" customWidth="1"/>
    <col min="4" max="4" width="19.42578125" customWidth="1"/>
    <col min="5" max="5" width="13.140625" customWidth="1"/>
    <col min="6" max="6" width="21.140625" customWidth="1"/>
    <col min="7" max="7" width="66.140625" customWidth="1"/>
  </cols>
  <sheetData>
    <row r="2" spans="2:7" x14ac:dyDescent="0.2">
      <c r="B2" s="97" t="s">
        <v>55</v>
      </c>
      <c r="C2" s="97"/>
      <c r="D2" s="97"/>
      <c r="E2" s="97"/>
      <c r="F2" s="97"/>
      <c r="G2" s="97"/>
    </row>
    <row r="3" spans="2:7" x14ac:dyDescent="0.2">
      <c r="B3" s="6" t="s">
        <v>56</v>
      </c>
    </row>
    <row r="4" spans="2:7" x14ac:dyDescent="0.2">
      <c r="B4" s="6" t="s">
        <v>57</v>
      </c>
    </row>
    <row r="5" spans="2:7" s="1" customFormat="1" ht="5.25" x14ac:dyDescent="0.2"/>
    <row r="6" spans="2:7" x14ac:dyDescent="0.2">
      <c r="B6" t="s">
        <v>43</v>
      </c>
      <c r="C6" t="str">
        <f>IF(Preisblatt!B3="","",Preisblatt!B3)</f>
        <v>TBA</v>
      </c>
      <c r="E6" t="s">
        <v>0</v>
      </c>
      <c r="F6" s="19">
        <f>Preisblatt!D3</f>
        <v>0</v>
      </c>
    </row>
    <row r="7" spans="2:7" s="1" customFormat="1" ht="5.25" x14ac:dyDescent="0.2">
      <c r="C7" s="17"/>
      <c r="F7" s="18"/>
    </row>
    <row r="8" spans="2:7" x14ac:dyDescent="0.2">
      <c r="B8" t="s">
        <v>44</v>
      </c>
      <c r="C8" t="str">
        <f>IF(Preisblatt!B5="","",Preisblatt!B5)</f>
        <v>Y-990000-160</v>
      </c>
      <c r="E8" t="s">
        <v>65</v>
      </c>
      <c r="F8" s="3" t="str">
        <f>IF(VENr="","",VENr)</f>
        <v/>
      </c>
    </row>
    <row r="9" spans="2:7" s="1" customFormat="1" ht="5.25" x14ac:dyDescent="0.2">
      <c r="C9" s="17"/>
      <c r="F9" s="17"/>
    </row>
    <row r="10" spans="2:7" ht="24" x14ac:dyDescent="0.2">
      <c r="B10" s="2" t="s">
        <v>45</v>
      </c>
      <c r="C10" s="2" t="s">
        <v>46</v>
      </c>
      <c r="D10" s="2" t="s">
        <v>47</v>
      </c>
      <c r="E10" s="2" t="s">
        <v>48</v>
      </c>
      <c r="F10" s="2" t="s">
        <v>49</v>
      </c>
      <c r="G10" s="2" t="s">
        <v>63</v>
      </c>
    </row>
    <row r="11" spans="2:7" ht="24" x14ac:dyDescent="0.2">
      <c r="B11" s="13" t="s">
        <v>201</v>
      </c>
      <c r="C11" s="13"/>
      <c r="D11" s="13"/>
      <c r="E11" s="26"/>
      <c r="F11" s="13"/>
      <c r="G11" s="13"/>
    </row>
    <row r="12" spans="2:7" hidden="1" x14ac:dyDescent="0.2">
      <c r="B12" s="13" t="s">
        <v>50</v>
      </c>
      <c r="C12" s="13"/>
      <c r="D12" s="13"/>
      <c r="E12" s="26"/>
      <c r="F12" s="13"/>
      <c r="G12" s="13"/>
    </row>
    <row r="13" spans="2:7" hidden="1" x14ac:dyDescent="0.2">
      <c r="B13" s="13" t="s">
        <v>51</v>
      </c>
      <c r="C13" s="13"/>
      <c r="D13" s="13"/>
      <c r="E13" s="26"/>
      <c r="F13" s="13"/>
      <c r="G13" s="13"/>
    </row>
    <row r="14" spans="2:7" hidden="1" x14ac:dyDescent="0.2">
      <c r="B14" s="13" t="s">
        <v>52</v>
      </c>
      <c r="C14" s="13"/>
      <c r="D14" s="13"/>
      <c r="E14" s="26"/>
      <c r="F14" s="13"/>
      <c r="G14" s="13"/>
    </row>
    <row r="15" spans="2:7" hidden="1" x14ac:dyDescent="0.2">
      <c r="B15" s="13" t="s">
        <v>53</v>
      </c>
      <c r="C15" s="13"/>
      <c r="D15" s="13"/>
      <c r="E15" s="26"/>
      <c r="F15" s="13"/>
      <c r="G15" s="13"/>
    </row>
    <row r="16" spans="2:7" hidden="1" x14ac:dyDescent="0.2">
      <c r="B16" s="13" t="s">
        <v>54</v>
      </c>
      <c r="C16" s="13"/>
      <c r="D16" s="13"/>
      <c r="E16" s="26"/>
      <c r="F16" s="13"/>
      <c r="G16" s="13"/>
    </row>
    <row r="17" spans="2:7" hidden="1" x14ac:dyDescent="0.2">
      <c r="B17" s="13" t="s">
        <v>85</v>
      </c>
      <c r="C17" s="13"/>
      <c r="D17" s="13"/>
      <c r="E17" s="26"/>
      <c r="F17" s="13"/>
      <c r="G17" s="13"/>
    </row>
    <row r="18" spans="2:7" hidden="1" x14ac:dyDescent="0.2">
      <c r="B18" s="13"/>
      <c r="C18" s="13"/>
      <c r="D18" s="13"/>
      <c r="E18" s="26"/>
      <c r="F18" s="13"/>
      <c r="G18" s="13"/>
    </row>
    <row r="19" spans="2:7" hidden="1" x14ac:dyDescent="0.2">
      <c r="B19" s="13"/>
      <c r="C19" s="13"/>
      <c r="D19" s="13"/>
      <c r="E19" s="26"/>
      <c r="F19" s="13"/>
      <c r="G19" s="13"/>
    </row>
    <row r="20" spans="2:7" hidden="1" x14ac:dyDescent="0.2">
      <c r="B20" s="13"/>
      <c r="C20" s="13"/>
      <c r="D20" s="13"/>
      <c r="E20" s="26"/>
      <c r="F20" s="13"/>
      <c r="G20" s="13"/>
    </row>
    <row r="21" spans="2:7" hidden="1" x14ac:dyDescent="0.2">
      <c r="B21" s="13"/>
      <c r="C21" s="13"/>
      <c r="D21" s="13"/>
      <c r="E21" s="26"/>
      <c r="F21" s="13"/>
      <c r="G21" s="13"/>
    </row>
    <row r="22" spans="2:7" hidden="1" x14ac:dyDescent="0.2">
      <c r="B22" s="13"/>
      <c r="C22" s="13"/>
      <c r="D22" s="13"/>
      <c r="E22" s="26"/>
      <c r="F22" s="13"/>
      <c r="G22" s="13"/>
    </row>
    <row r="23" spans="2:7" hidden="1" x14ac:dyDescent="0.2">
      <c r="B23" s="13"/>
      <c r="C23" s="13"/>
      <c r="D23" s="13"/>
      <c r="E23" s="26"/>
      <c r="F23" s="13"/>
      <c r="G23" s="13"/>
    </row>
    <row r="24" spans="2:7" hidden="1" x14ac:dyDescent="0.2">
      <c r="B24" s="13"/>
      <c r="C24" s="13"/>
      <c r="D24" s="13"/>
      <c r="E24" s="26"/>
      <c r="F24" s="13"/>
      <c r="G24" s="13"/>
    </row>
    <row r="25" spans="2:7" hidden="1" x14ac:dyDescent="0.2">
      <c r="B25" s="13"/>
      <c r="C25" s="13"/>
      <c r="D25" s="13"/>
      <c r="E25" s="26"/>
      <c r="F25" s="13"/>
      <c r="G25" s="13"/>
    </row>
    <row r="26" spans="2:7" hidden="1" x14ac:dyDescent="0.2">
      <c r="B26" s="13"/>
      <c r="C26" s="13"/>
      <c r="D26" s="13"/>
      <c r="E26" s="26"/>
      <c r="F26" s="13"/>
      <c r="G26" s="13"/>
    </row>
    <row r="27" spans="2:7" hidden="1" x14ac:dyDescent="0.2">
      <c r="B27" s="13"/>
      <c r="C27" s="13"/>
      <c r="D27" s="13"/>
      <c r="E27" s="26"/>
      <c r="F27" s="13"/>
      <c r="G27" s="13"/>
    </row>
    <row r="28" spans="2:7" hidden="1" x14ac:dyDescent="0.2">
      <c r="B28" s="13"/>
      <c r="C28" s="13"/>
      <c r="D28" s="13"/>
      <c r="E28" s="26"/>
      <c r="F28" s="13"/>
      <c r="G28" s="13"/>
    </row>
    <row r="29" spans="2:7" hidden="1" x14ac:dyDescent="0.2">
      <c r="B29" s="13"/>
      <c r="C29" s="13"/>
      <c r="D29" s="13"/>
      <c r="E29" s="26"/>
      <c r="F29" s="13"/>
      <c r="G29" s="13"/>
    </row>
    <row r="30" spans="2:7" hidden="1" x14ac:dyDescent="0.2">
      <c r="B30" s="13"/>
      <c r="C30" s="13"/>
      <c r="D30" s="13"/>
      <c r="E30" s="26"/>
      <c r="F30" s="13"/>
      <c r="G30" s="13"/>
    </row>
    <row r="31" spans="2:7" hidden="1" x14ac:dyDescent="0.2">
      <c r="B31" s="13"/>
      <c r="C31" s="13"/>
      <c r="D31" s="13"/>
      <c r="E31" s="26"/>
      <c r="F31" s="13"/>
      <c r="G31" s="13"/>
    </row>
    <row r="32" spans="2:7" hidden="1" x14ac:dyDescent="0.2">
      <c r="B32" s="13"/>
      <c r="C32" s="13"/>
      <c r="D32" s="13"/>
      <c r="E32" s="26"/>
      <c r="F32" s="13"/>
      <c r="G32" s="13"/>
    </row>
    <row r="33" spans="2:7" hidden="1" x14ac:dyDescent="0.2">
      <c r="B33" s="13"/>
      <c r="C33" s="13"/>
      <c r="D33" s="13"/>
      <c r="E33" s="26"/>
      <c r="F33" s="13"/>
      <c r="G33" s="13"/>
    </row>
    <row r="34" spans="2:7" hidden="1" x14ac:dyDescent="0.2">
      <c r="B34" s="13"/>
      <c r="C34" s="13"/>
      <c r="D34" s="13"/>
      <c r="E34" s="26"/>
      <c r="F34" s="13"/>
      <c r="G34" s="13"/>
    </row>
  </sheetData>
  <sheetProtection formatCells="0" formatRows="0"/>
  <mergeCells count="1">
    <mergeCell ref="B2:G2"/>
  </mergeCells>
  <phoneticPr fontId="8" type="noConversion"/>
  <pageMargins left="0.25" right="0.25" top="0.75" bottom="0.75" header="0.3" footer="0.3"/>
  <pageSetup paperSize="9" fitToHeight="0"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C2184-2873-4835-8783-6FF05E5DDCD6}">
  <sheetPr codeName="Tabelle3"/>
  <dimension ref="A1:N65"/>
  <sheetViews>
    <sheetView workbookViewId="0">
      <pane xSplit="3" ySplit="14" topLeftCell="E15" activePane="bottomRight" state="frozen"/>
      <selection pane="topRight" activeCell="D1" sqref="D1"/>
      <selection pane="bottomLeft" activeCell="A14" sqref="A14"/>
      <selection pane="bottomRight" activeCell="B11" sqref="B11"/>
    </sheetView>
  </sheetViews>
  <sheetFormatPr baseColWidth="10" defaultColWidth="11.42578125" defaultRowHeight="12" x14ac:dyDescent="0.2"/>
  <cols>
    <col min="1" max="1" width="2.5703125" customWidth="1"/>
    <col min="2" max="2" width="52.140625" bestFit="1" customWidth="1"/>
    <col min="3" max="3" width="3" bestFit="1" customWidth="1"/>
    <col min="4" max="4" width="37.140625" customWidth="1"/>
    <col min="5" max="5" width="12.5703125" bestFit="1" customWidth="1"/>
    <col min="6" max="8" width="35.42578125" customWidth="1"/>
    <col min="9" max="9" width="48.5703125" customWidth="1"/>
    <col min="10" max="14" width="35.42578125" customWidth="1"/>
  </cols>
  <sheetData>
    <row r="1" spans="1:14" ht="23.25" x14ac:dyDescent="0.2">
      <c r="A1" s="50" t="s">
        <v>117</v>
      </c>
      <c r="D1" s="44" t="s">
        <v>83</v>
      </c>
    </row>
    <row r="2" spans="1:14" ht="23.25" x14ac:dyDescent="0.2">
      <c r="D2" s="74" t="s">
        <v>82</v>
      </c>
    </row>
    <row r="3" spans="1:14" x14ac:dyDescent="0.2">
      <c r="B3" t="s">
        <v>12</v>
      </c>
      <c r="E3" t="s">
        <v>84</v>
      </c>
      <c r="G3" t="s">
        <v>79</v>
      </c>
      <c r="I3" s="56" t="s">
        <v>212</v>
      </c>
    </row>
    <row r="4" spans="1:14" x14ac:dyDescent="0.2">
      <c r="B4" t="s">
        <v>29</v>
      </c>
      <c r="E4">
        <v>1</v>
      </c>
      <c r="G4" s="42" t="s">
        <v>81</v>
      </c>
      <c r="I4" s="57" t="s">
        <v>29</v>
      </c>
    </row>
    <row r="5" spans="1:14" x14ac:dyDescent="0.2">
      <c r="B5" t="s">
        <v>21</v>
      </c>
      <c r="E5">
        <v>2</v>
      </c>
      <c r="G5" s="43" t="s">
        <v>80</v>
      </c>
      <c r="I5" s="57" t="s">
        <v>213</v>
      </c>
    </row>
    <row r="6" spans="1:14" x14ac:dyDescent="0.2">
      <c r="B6" t="s">
        <v>202</v>
      </c>
      <c r="E6">
        <v>3</v>
      </c>
      <c r="I6" s="58" t="s">
        <v>214</v>
      </c>
    </row>
    <row r="7" spans="1:14" x14ac:dyDescent="0.2">
      <c r="B7" t="s">
        <v>207</v>
      </c>
      <c r="E7">
        <v>4</v>
      </c>
    </row>
    <row r="8" spans="1:14" x14ac:dyDescent="0.2">
      <c r="B8" t="s">
        <v>31</v>
      </c>
      <c r="E8">
        <v>5</v>
      </c>
    </row>
    <row r="9" spans="1:14" x14ac:dyDescent="0.2">
      <c r="B9" t="s">
        <v>30</v>
      </c>
    </row>
    <row r="10" spans="1:14" x14ac:dyDescent="0.2">
      <c r="B10" t="s">
        <v>87</v>
      </c>
    </row>
    <row r="11" spans="1:14" ht="12.75" thickBot="1" x14ac:dyDescent="0.25"/>
    <row r="12" spans="1:14" ht="13.5" thickTop="1" thickBot="1" x14ac:dyDescent="0.25">
      <c r="B12" s="31" t="s">
        <v>168</v>
      </c>
      <c r="F12" s="31" t="s">
        <v>169</v>
      </c>
    </row>
    <row r="13" spans="1:14" ht="12.75" thickTop="1" x14ac:dyDescent="0.2"/>
    <row r="14" spans="1:14" x14ac:dyDescent="0.2">
      <c r="B14" s="51" t="s">
        <v>96</v>
      </c>
      <c r="C14" t="s">
        <v>116</v>
      </c>
      <c r="D14" t="s">
        <v>166</v>
      </c>
      <c r="F14" t="s">
        <v>118</v>
      </c>
      <c r="G14" t="s">
        <v>119</v>
      </c>
      <c r="H14" t="s">
        <v>120</v>
      </c>
      <c r="I14" t="s">
        <v>121</v>
      </c>
      <c r="J14" t="s">
        <v>122</v>
      </c>
      <c r="K14" t="s">
        <v>123</v>
      </c>
      <c r="L14" t="s">
        <v>124</v>
      </c>
      <c r="M14" t="s">
        <v>125</v>
      </c>
      <c r="N14" t="s">
        <v>126</v>
      </c>
    </row>
    <row r="15" spans="1:14" x14ac:dyDescent="0.2">
      <c r="B15" t="str">
        <f>IF(Tabelle4[[#This Row],[Nr]]=0,"Bitte Auswählen",TEXT(Tabelle4[[#This Row],[Nr]],"00")&amp;" "&amp;Tabelle4[[#This Row],[Fachcluster Eingabe]])</f>
        <v>Bitte Auswählen</v>
      </c>
      <c r="F15" s="33"/>
      <c r="G15" s="33"/>
      <c r="H15" s="33"/>
      <c r="I15" s="33"/>
      <c r="J15" s="33"/>
      <c r="K15" s="33"/>
      <c r="L15" s="33"/>
      <c r="M15" s="33"/>
      <c r="N15" s="33"/>
    </row>
    <row r="16" spans="1:14" x14ac:dyDescent="0.2">
      <c r="B16" t="str">
        <f>IF(Tabelle4[[#This Row],[Nr]]=0,"Bitte Auswählen",TEXT(Tabelle4[[#This Row],[Nr]],"00")&amp;" "&amp;Tabelle4[[#This Row],[Fachcluster Eingabe]])</f>
        <v>01 Organistions- und Managementberatung</v>
      </c>
      <c r="C16">
        <v>1</v>
      </c>
      <c r="D16" t="s">
        <v>97</v>
      </c>
      <c r="F16" s="33" t="s">
        <v>127</v>
      </c>
      <c r="G16" s="33" t="s">
        <v>128</v>
      </c>
      <c r="H16" s="33" t="s">
        <v>129</v>
      </c>
      <c r="I16" s="33"/>
      <c r="J16" s="33"/>
      <c r="K16" s="33"/>
      <c r="L16" s="33"/>
      <c r="M16" s="33"/>
      <c r="N16" s="33"/>
    </row>
    <row r="17" spans="2:14" ht="24" x14ac:dyDescent="0.2">
      <c r="B17" t="str">
        <f>IF(Tabelle4[[#This Row],[Nr]]=0,"Bitte Auswählen",TEXT(Tabelle4[[#This Row],[Nr]],"00")&amp;" "&amp;Tabelle4[[#This Row],[Fachcluster Eingabe]])</f>
        <v>02 Personalauswahl, -management und -qualifizierung</v>
      </c>
      <c r="C17">
        <v>2</v>
      </c>
      <c r="D17" t="s">
        <v>98</v>
      </c>
      <c r="F17" s="33" t="s">
        <v>130</v>
      </c>
      <c r="G17" s="33" t="s">
        <v>131</v>
      </c>
      <c r="H17" s="33" t="s">
        <v>132</v>
      </c>
      <c r="I17" s="33" t="s">
        <v>133</v>
      </c>
      <c r="J17" s="33" t="s">
        <v>134</v>
      </c>
      <c r="K17" s="33" t="s">
        <v>135</v>
      </c>
      <c r="L17" s="33" t="s">
        <v>136</v>
      </c>
      <c r="M17" s="33"/>
      <c r="N17" s="33"/>
    </row>
    <row r="18" spans="2:14" ht="36" x14ac:dyDescent="0.2">
      <c r="B18" t="str">
        <f>IF(Tabelle4[[#This Row],[Nr]]=0,"Bitte Auswählen",TEXT(Tabelle4[[#This Row],[Nr]],"00")&amp;" "&amp;Tabelle4[[#This Row],[Fachcluster Eingabe]])</f>
        <v>03 Ländl. Entw., Agrarwirtschaft, Fischerei und Ernährung</v>
      </c>
      <c r="C18">
        <v>3</v>
      </c>
      <c r="D18" t="s">
        <v>99</v>
      </c>
      <c r="F18" s="33" t="s">
        <v>137</v>
      </c>
      <c r="G18" s="33" t="s">
        <v>138</v>
      </c>
      <c r="H18" s="33" t="s">
        <v>139</v>
      </c>
      <c r="I18" s="33"/>
      <c r="J18" s="33"/>
      <c r="K18" s="33"/>
      <c r="L18" s="33"/>
      <c r="M18" s="33"/>
      <c r="N18" s="33"/>
    </row>
    <row r="19" spans="2:14" ht="48" x14ac:dyDescent="0.2">
      <c r="B19" t="str">
        <f>IF(Tabelle4[[#This Row],[Nr]]=0,"Bitte Auswählen",TEXT(Tabelle4[[#This Row],[Nr]],"00")&amp;" "&amp;Tabelle4[[#This Row],[Fachcluster Eingabe]])</f>
        <v>04 Naturressourcen, Biodiversität, Meere/Küsten</v>
      </c>
      <c r="C19">
        <v>4</v>
      </c>
      <c r="D19" t="s">
        <v>100</v>
      </c>
      <c r="F19" s="33" t="s">
        <v>137</v>
      </c>
      <c r="G19" s="33" t="s">
        <v>138</v>
      </c>
      <c r="H19" s="33" t="s">
        <v>140</v>
      </c>
      <c r="I19" s="33"/>
      <c r="J19" s="33"/>
      <c r="K19" s="33"/>
      <c r="L19" s="33"/>
      <c r="M19" s="33"/>
      <c r="N19" s="33"/>
    </row>
    <row r="20" spans="2:14" ht="48" x14ac:dyDescent="0.2">
      <c r="B20" t="str">
        <f>IF(Tabelle4[[#This Row],[Nr]]=0,"Bitte Auswählen",TEXT(Tabelle4[[#This Row],[Nr]],"00")&amp;" "&amp;Tabelle4[[#This Row],[Fachcluster Eingabe]])</f>
        <v>05 Energie und Verkehr und Klimawandel</v>
      </c>
      <c r="C20">
        <v>5</v>
      </c>
      <c r="D20" t="s">
        <v>101</v>
      </c>
      <c r="F20" s="33" t="s">
        <v>141</v>
      </c>
      <c r="G20" s="33" t="s">
        <v>138</v>
      </c>
      <c r="H20" s="33"/>
      <c r="I20" s="33"/>
      <c r="J20" s="33"/>
      <c r="K20" s="33"/>
      <c r="L20" s="33"/>
      <c r="M20" s="33"/>
      <c r="N20" s="33"/>
    </row>
    <row r="21" spans="2:14" x14ac:dyDescent="0.2">
      <c r="B21" t="str">
        <f>IF(Tabelle4[[#This Row],[Nr]]=0,"Bitte Auswählen",TEXT(Tabelle4[[#This Row],[Nr]],"00")&amp;" "&amp;Tabelle4[[#This Row],[Fachcluster Eingabe]])</f>
        <v>06 Kommunikation, Multimedia und Social Media</v>
      </c>
      <c r="C21">
        <v>6</v>
      </c>
      <c r="D21" t="s">
        <v>102</v>
      </c>
      <c r="F21" s="33" t="s">
        <v>142</v>
      </c>
      <c r="G21" s="33" t="s">
        <v>143</v>
      </c>
      <c r="H21" s="33" t="s">
        <v>172</v>
      </c>
      <c r="I21" s="33" t="s">
        <v>144</v>
      </c>
      <c r="J21" s="33" t="s">
        <v>182</v>
      </c>
      <c r="K21" s="33" t="s">
        <v>173</v>
      </c>
      <c r="L21" s="33" t="s">
        <v>174</v>
      </c>
      <c r="M21" s="33"/>
      <c r="N21" s="33"/>
    </row>
    <row r="22" spans="2:14" ht="48" x14ac:dyDescent="0.2">
      <c r="B22" t="str">
        <f>IF(Tabelle4[[#This Row],[Nr]]=0,"Bitte Auswählen",TEXT(Tabelle4[[#This Row],[Nr]],"00")&amp;" "&amp;Tabelle4[[#This Row],[Fachcluster Eingabe]])</f>
        <v>07 Privatwirtschaftsförderung und Wirtschaftspolitik</v>
      </c>
      <c r="C22">
        <v>7</v>
      </c>
      <c r="D22" t="s">
        <v>103</v>
      </c>
      <c r="F22" s="33" t="s">
        <v>145</v>
      </c>
      <c r="G22" s="33" t="s">
        <v>146</v>
      </c>
      <c r="H22" s="33"/>
      <c r="I22" s="33"/>
      <c r="J22" s="33"/>
      <c r="K22" s="33"/>
      <c r="L22" s="33"/>
      <c r="M22" s="33"/>
      <c r="N22" s="33"/>
    </row>
    <row r="23" spans="2:14" ht="36" x14ac:dyDescent="0.2">
      <c r="B23" t="str">
        <f>IF(Tabelle4[[#This Row],[Nr]]=0,"Bitte Auswählen",TEXT(Tabelle4[[#This Row],[Nr]],"00")&amp;" "&amp;Tabelle4[[#This Row],[Fachcluster Eingabe]])</f>
        <v>08 Krisen, Konflikte, Katastrophe, Flucht und Migration</v>
      </c>
      <c r="C23">
        <v>8</v>
      </c>
      <c r="D23" t="s">
        <v>104</v>
      </c>
      <c r="F23" s="33" t="s">
        <v>137</v>
      </c>
      <c r="G23" s="33" t="s">
        <v>138</v>
      </c>
      <c r="H23" s="33"/>
      <c r="I23" s="33"/>
      <c r="J23" s="33"/>
      <c r="K23" s="33"/>
      <c r="L23" s="33"/>
      <c r="M23" s="33"/>
      <c r="N23" s="33"/>
    </row>
    <row r="24" spans="2:14" x14ac:dyDescent="0.2">
      <c r="B24" t="str">
        <f>IF(Tabelle4[[#This Row],[Nr]]=0,"Bitte Auswählen",TEXT(Tabelle4[[#This Row],[Nr]],"00")&amp;" "&amp;Tabelle4[[#This Row],[Fachcluster Eingabe]])</f>
        <v>09 Digitalisierung</v>
      </c>
      <c r="C24">
        <v>9</v>
      </c>
      <c r="D24" t="s">
        <v>105</v>
      </c>
      <c r="F24" s="33" t="s">
        <v>127</v>
      </c>
      <c r="G24" s="33" t="s">
        <v>147</v>
      </c>
      <c r="H24" s="33" t="s">
        <v>148</v>
      </c>
      <c r="I24" s="33" t="s">
        <v>149</v>
      </c>
      <c r="J24" s="33" t="s">
        <v>150</v>
      </c>
      <c r="K24" s="33"/>
      <c r="L24" s="33"/>
      <c r="M24" s="33"/>
      <c r="N24" s="33"/>
    </row>
    <row r="25" spans="2:14" x14ac:dyDescent="0.2">
      <c r="B25" t="str">
        <f>IF(Tabelle4[[#This Row],[Nr]]=0,"Bitte Auswählen",TEXT(Tabelle4[[#This Row],[Nr]],"00")&amp;" "&amp;Tabelle4[[#This Row],[Fachcluster Eingabe]])</f>
        <v>10 IT Umsetzung und Betrieb</v>
      </c>
      <c r="C25">
        <v>10</v>
      </c>
      <c r="D25" t="s">
        <v>106</v>
      </c>
      <c r="F25" s="33" t="s">
        <v>151</v>
      </c>
      <c r="G25" s="33" t="s">
        <v>152</v>
      </c>
      <c r="H25" s="33"/>
      <c r="I25" s="33"/>
      <c r="J25" s="33"/>
      <c r="K25" s="33"/>
      <c r="L25" s="33"/>
      <c r="M25" s="33"/>
      <c r="N25" s="33"/>
    </row>
    <row r="26" spans="2:14" ht="36" x14ac:dyDescent="0.2">
      <c r="B26" t="str">
        <f>IF(Tabelle4[[#This Row],[Nr]]=0,"Bitte Auswählen",TEXT(Tabelle4[[#This Row],[Nr]],"00")&amp;" "&amp;Tabelle4[[#This Row],[Fachcluster Eingabe]])</f>
        <v>11 (Berufliche) Bildung und Jugend</v>
      </c>
      <c r="C26">
        <v>11</v>
      </c>
      <c r="D26" t="s">
        <v>107</v>
      </c>
      <c r="F26" s="33" t="s">
        <v>137</v>
      </c>
      <c r="G26" s="33" t="s">
        <v>138</v>
      </c>
      <c r="H26" s="33" t="s">
        <v>153</v>
      </c>
      <c r="I26" s="33"/>
      <c r="J26" s="33"/>
      <c r="K26" s="33"/>
      <c r="L26" s="33"/>
      <c r="M26" s="33"/>
      <c r="N26" s="33"/>
    </row>
    <row r="27" spans="2:14" ht="24" x14ac:dyDescent="0.2">
      <c r="B27" t="str">
        <f>IF(Tabelle4[[#This Row],[Nr]]=0,"Bitte Auswählen",TEXT(Tabelle4[[#This Row],[Nr]],"00")&amp;" "&amp;Tabelle4[[#This Row],[Fachcluster Eingabe]])</f>
        <v>12 Finanzsysteme und Versicherungen</v>
      </c>
      <c r="C27">
        <v>12</v>
      </c>
      <c r="D27" t="s">
        <v>108</v>
      </c>
      <c r="F27" s="33" t="s">
        <v>154</v>
      </c>
      <c r="G27" s="33" t="s">
        <v>155</v>
      </c>
      <c r="H27" s="33"/>
      <c r="I27" s="33"/>
      <c r="J27" s="33"/>
      <c r="K27" s="33"/>
      <c r="L27" s="33"/>
      <c r="M27" s="33"/>
      <c r="N27" s="33"/>
    </row>
    <row r="28" spans="2:14" ht="36" x14ac:dyDescent="0.2">
      <c r="B28" t="str">
        <f>IF(Tabelle4[[#This Row],[Nr]]=0,"Bitte Auswählen",TEXT(Tabelle4[[#This Row],[Nr]],"00")&amp;" "&amp;Tabelle4[[#This Row],[Fachcluster Eingabe]])</f>
        <v>13 Soziale Sicherung und Gesundheit</v>
      </c>
      <c r="C28">
        <v>13</v>
      </c>
      <c r="D28" t="s">
        <v>109</v>
      </c>
      <c r="F28" s="33" t="s">
        <v>137</v>
      </c>
      <c r="G28" s="33" t="s">
        <v>138</v>
      </c>
      <c r="H28" s="33" t="s">
        <v>156</v>
      </c>
      <c r="I28" s="33"/>
      <c r="J28" s="33"/>
      <c r="K28" s="33"/>
      <c r="L28" s="33"/>
      <c r="M28" s="33"/>
      <c r="N28" s="33"/>
    </row>
    <row r="29" spans="2:14" ht="24" x14ac:dyDescent="0.2">
      <c r="B29" t="str">
        <f>IF(Tabelle4[[#This Row],[Nr]]=0,"Bitte Auswählen",TEXT(Tabelle4[[#This Row],[Nr]],"00")&amp;" "&amp;Tabelle4[[#This Row],[Fachcluster Eingabe]])</f>
        <v>14 Demokratie, Dezentralisierung, Stadtentwicklung</v>
      </c>
      <c r="C29">
        <v>14</v>
      </c>
      <c r="D29" t="s">
        <v>110</v>
      </c>
      <c r="F29" s="33" t="s">
        <v>157</v>
      </c>
      <c r="G29" s="33" t="s">
        <v>158</v>
      </c>
      <c r="H29" s="33"/>
      <c r="I29" s="33"/>
      <c r="J29" s="33"/>
      <c r="K29" s="33"/>
      <c r="L29" s="33"/>
      <c r="M29" s="33"/>
      <c r="N29" s="33"/>
    </row>
    <row r="30" spans="2:14" ht="36" x14ac:dyDescent="0.2">
      <c r="B30" t="str">
        <f>IF(Tabelle4[[#This Row],[Nr]]=0,"Bitte Auswählen",TEXT(Tabelle4[[#This Row],[Nr]],"00")&amp;" "&amp;Tabelle4[[#This Row],[Fachcluster Eingabe]])</f>
        <v>15 Öffentliche Finanzen und Verwaltung, Antikorruption, Integrität</v>
      </c>
      <c r="C30">
        <v>15</v>
      </c>
      <c r="D30" t="s">
        <v>111</v>
      </c>
      <c r="F30" s="33" t="s">
        <v>137</v>
      </c>
      <c r="G30" s="33" t="s">
        <v>138</v>
      </c>
      <c r="H30" s="33"/>
      <c r="I30" s="33"/>
      <c r="J30" s="33"/>
      <c r="K30" s="33"/>
      <c r="L30" s="33"/>
      <c r="M30" s="33"/>
      <c r="N30" s="33"/>
    </row>
    <row r="31" spans="2:14" x14ac:dyDescent="0.2">
      <c r="B31" t="str">
        <f>IF(Tabelle4[[#This Row],[Nr]]=0,"Bitte Auswählen",TEXT(Tabelle4[[#This Row],[Nr]],"00")&amp;" "&amp;Tabelle4[[#This Row],[Fachcluster Eingabe]])</f>
        <v>16 Rechtsstaat, Menschenrechte &amp; Gender, Sicherheit</v>
      </c>
      <c r="C31">
        <v>16</v>
      </c>
      <c r="D31" t="s">
        <v>112</v>
      </c>
      <c r="F31" s="33" t="s">
        <v>138</v>
      </c>
      <c r="G31" s="33"/>
      <c r="H31" s="33"/>
      <c r="I31" s="33"/>
      <c r="J31" s="33"/>
      <c r="K31" s="33"/>
      <c r="L31" s="33"/>
      <c r="M31" s="33"/>
      <c r="N31" s="33"/>
    </row>
    <row r="32" spans="2:14" ht="36" x14ac:dyDescent="0.2">
      <c r="B32" t="str">
        <f>IF(Tabelle4[[#This Row],[Nr]]=0,"Bitte Auswählen",TEXT(Tabelle4[[#This Row],[Nr]],"00")&amp;" "&amp;Tabelle4[[#This Row],[Fachcluster Eingabe]])</f>
        <v>17 Umweltmanagement, Wasser, Abfall, Ressourceneffizienz</v>
      </c>
      <c r="C32">
        <v>17</v>
      </c>
      <c r="D32" t="s">
        <v>113</v>
      </c>
      <c r="F32" s="33" t="s">
        <v>137</v>
      </c>
      <c r="G32" s="33" t="s">
        <v>138</v>
      </c>
      <c r="H32" s="33"/>
      <c r="I32" s="33"/>
      <c r="J32" s="33"/>
      <c r="K32" s="33"/>
      <c r="L32" s="33"/>
      <c r="M32" s="33"/>
      <c r="N32" s="33"/>
    </row>
    <row r="33" spans="2:14" ht="24" x14ac:dyDescent="0.2">
      <c r="B33" t="str">
        <f>IF(Tabelle4[[#This Row],[Nr]]=0,"Bitte Auswählen",TEXT(Tabelle4[[#This Row],[Nr]],"00")&amp;" "&amp;Tabelle4[[#This Row],[Fachcluster Eingabe]])</f>
        <v>18 Rechtsberatung</v>
      </c>
      <c r="C33">
        <v>18</v>
      </c>
      <c r="D33" t="s">
        <v>189</v>
      </c>
      <c r="F33" s="33" t="s">
        <v>190</v>
      </c>
      <c r="G33" s="33" t="s">
        <v>183</v>
      </c>
      <c r="H33" s="52" t="s">
        <v>191</v>
      </c>
      <c r="I33" s="52" t="s">
        <v>191</v>
      </c>
      <c r="J33" s="52" t="s">
        <v>191</v>
      </c>
      <c r="K33" s="52" t="s">
        <v>191</v>
      </c>
      <c r="L33" s="33"/>
      <c r="M33" s="33"/>
      <c r="N33" s="33"/>
    </row>
    <row r="34" spans="2:14" ht="24" x14ac:dyDescent="0.2">
      <c r="B34" t="str">
        <f>IF(Tabelle4[[#This Row],[Nr]]=0,"Bitte Auswählen",TEXT(Tabelle4[[#This Row],[Nr]],"00")&amp;" "&amp;Tabelle4[[#This Row],[Fachcluster Eingabe]])</f>
        <v>19 Planungs- Architektenleistungen</v>
      </c>
      <c r="C34">
        <v>19</v>
      </c>
      <c r="D34" t="s">
        <v>114</v>
      </c>
      <c r="F34" s="33" t="s">
        <v>194</v>
      </c>
      <c r="G34" s="33" t="s">
        <v>195</v>
      </c>
      <c r="H34" s="33" t="s">
        <v>196</v>
      </c>
      <c r="I34" s="33" t="s">
        <v>197</v>
      </c>
      <c r="J34" s="33" t="s">
        <v>198</v>
      </c>
      <c r="K34" s="33"/>
      <c r="L34" s="33"/>
      <c r="M34" s="33"/>
      <c r="N34" s="33"/>
    </row>
    <row r="35" spans="2:14" x14ac:dyDescent="0.2">
      <c r="B35" t="str">
        <f>IF(Tabelle4[[#This Row],[Nr]]=0,"Bitte Auswählen",TEXT(Tabelle4[[#This Row],[Nr]],"00")&amp;" "&amp;Tabelle4[[#This Row],[Fachcluster Eingabe]])</f>
        <v>20 Übersetzer- und Dolmetscherleistungen</v>
      </c>
      <c r="C35">
        <v>20</v>
      </c>
      <c r="D35" t="s">
        <v>115</v>
      </c>
      <c r="F35" s="33" t="s">
        <v>161</v>
      </c>
      <c r="G35" s="33" t="s">
        <v>162</v>
      </c>
      <c r="H35" s="33" t="s">
        <v>163</v>
      </c>
      <c r="I35" s="33" t="s">
        <v>164</v>
      </c>
      <c r="J35" s="33" t="s">
        <v>165</v>
      </c>
      <c r="K35" s="33"/>
      <c r="L35" s="33" t="s">
        <v>186</v>
      </c>
      <c r="M35" s="33" t="s">
        <v>185</v>
      </c>
      <c r="N35" s="33" t="s">
        <v>184</v>
      </c>
    </row>
    <row r="36" spans="2:14" x14ac:dyDescent="0.2">
      <c r="B36" t="s">
        <v>175</v>
      </c>
      <c r="C36">
        <v>21</v>
      </c>
      <c r="D36" t="s">
        <v>177</v>
      </c>
      <c r="F36" s="33" t="s">
        <v>179</v>
      </c>
      <c r="G36" s="33" t="s">
        <v>180</v>
      </c>
      <c r="H36" s="33"/>
      <c r="I36" s="33"/>
      <c r="J36" s="33"/>
      <c r="K36" s="33"/>
      <c r="L36" s="33"/>
      <c r="M36" s="33"/>
      <c r="N36" s="33"/>
    </row>
    <row r="37" spans="2:14" x14ac:dyDescent="0.2">
      <c r="B37" t="s">
        <v>176</v>
      </c>
      <c r="C37">
        <v>22</v>
      </c>
      <c r="D37" t="s">
        <v>178</v>
      </c>
      <c r="F37" s="33" t="s">
        <v>181</v>
      </c>
      <c r="G37" s="33"/>
      <c r="H37" s="33"/>
      <c r="I37" s="33"/>
      <c r="J37" s="33"/>
      <c r="K37" s="33"/>
      <c r="L37" s="33"/>
      <c r="M37" s="33"/>
      <c r="N37" s="33"/>
    </row>
    <row r="38" spans="2:14" ht="24.75" thickBot="1" x14ac:dyDescent="0.25">
      <c r="B38" t="s">
        <v>187</v>
      </c>
      <c r="C38">
        <v>23</v>
      </c>
      <c r="D38" t="s">
        <v>188</v>
      </c>
      <c r="F38" s="33" t="s">
        <v>159</v>
      </c>
      <c r="G38" s="33" t="s">
        <v>160</v>
      </c>
      <c r="H38" s="33" t="s">
        <v>193</v>
      </c>
      <c r="I38" s="33" t="s">
        <v>192</v>
      </c>
      <c r="J38" s="33"/>
      <c r="K38" s="33"/>
      <c r="L38" s="33"/>
      <c r="M38" s="33"/>
      <c r="N38" s="33"/>
    </row>
    <row r="39" spans="2:14" ht="13.5" thickTop="1" thickBot="1" x14ac:dyDescent="0.25">
      <c r="F39" s="31" t="s">
        <v>167</v>
      </c>
      <c r="G39" s="31"/>
    </row>
    <row r="40" spans="2:14" ht="12.75" thickTop="1" x14ac:dyDescent="0.2"/>
    <row r="41" spans="2:14" x14ac:dyDescent="0.2">
      <c r="F41" s="51" t="s">
        <v>118</v>
      </c>
      <c r="G41" s="51" t="s">
        <v>119</v>
      </c>
      <c r="H41" s="51" t="s">
        <v>120</v>
      </c>
      <c r="I41" s="51" t="s">
        <v>121</v>
      </c>
      <c r="J41" s="51" t="s">
        <v>122</v>
      </c>
      <c r="K41" s="51" t="s">
        <v>123</v>
      </c>
      <c r="L41" s="51" t="s">
        <v>124</v>
      </c>
      <c r="M41" s="51" t="s">
        <v>125</v>
      </c>
      <c r="N41" s="51" t="s">
        <v>126</v>
      </c>
    </row>
    <row r="42" spans="2:14" x14ac:dyDescent="0.2">
      <c r="F42" t="str">
        <f t="shared" ref="F42:N42" si="0">IF(F15="",IF(F$14="A","Bitte Auswählen",""),F$14&amp;": "&amp;F15)</f>
        <v>Bitte Auswählen</v>
      </c>
      <c r="G42" t="str">
        <f t="shared" si="0"/>
        <v/>
      </c>
      <c r="H42" t="str">
        <f t="shared" si="0"/>
        <v/>
      </c>
      <c r="I42" t="str">
        <f t="shared" si="0"/>
        <v/>
      </c>
      <c r="J42" t="str">
        <f t="shared" si="0"/>
        <v/>
      </c>
      <c r="K42" t="str">
        <f t="shared" si="0"/>
        <v/>
      </c>
      <c r="L42" t="str">
        <f t="shared" si="0"/>
        <v/>
      </c>
      <c r="M42" t="str">
        <f t="shared" si="0"/>
        <v/>
      </c>
      <c r="N42" t="str">
        <f t="shared" si="0"/>
        <v/>
      </c>
    </row>
    <row r="43" spans="2:14" x14ac:dyDescent="0.2">
      <c r="F43" t="str">
        <f t="shared" ref="F43:N43" si="1">IF(F16="",IF(F$14="A","Bitte Auswählen",""),F$14&amp;": "&amp;F16)</f>
        <v>A: Strategieberatung</v>
      </c>
      <c r="G43" t="str">
        <f t="shared" si="1"/>
        <v>B: Organisationsberatung</v>
      </c>
      <c r="H43" t="str">
        <f t="shared" si="1"/>
        <v>C: Markt-, Kunden- und Auftraggeberanalysen</v>
      </c>
      <c r="I43" t="str">
        <f t="shared" si="1"/>
        <v/>
      </c>
      <c r="J43" t="str">
        <f t="shared" si="1"/>
        <v/>
      </c>
      <c r="K43" t="str">
        <f t="shared" si="1"/>
        <v/>
      </c>
      <c r="L43" t="str">
        <f t="shared" si="1"/>
        <v/>
      </c>
      <c r="M43" t="str">
        <f t="shared" si="1"/>
        <v/>
      </c>
      <c r="N43" t="str">
        <f t="shared" si="1"/>
        <v/>
      </c>
    </row>
    <row r="44" spans="2:14" x14ac:dyDescent="0.2">
      <c r="F44" t="str">
        <f t="shared" ref="F44:N44" si="2">IF(F17="",IF(F$14="A","Bitte Auswählen",""),F$14&amp;": "&amp;F17)</f>
        <v>A: Psychologische Diagnostik</v>
      </c>
      <c r="G44" t="str">
        <f t="shared" si="2"/>
        <v>B: Führungskräfteentwicklung und Coaching</v>
      </c>
      <c r="H44" t="str">
        <f t="shared" si="2"/>
        <v>C: Kompetenzentwicklung und Training</v>
      </c>
      <c r="I44" t="str">
        <f t="shared" si="2"/>
        <v>D: Moderation</v>
      </c>
      <c r="J44" t="str">
        <f t="shared" si="2"/>
        <v>E: Einzel- und Teamsupervision</v>
      </c>
      <c r="K44" t="str">
        <f t="shared" si="2"/>
        <v>F: Mediation / Konfliktmanagement</v>
      </c>
      <c r="L44" t="str">
        <f t="shared" si="2"/>
        <v>G: Psychosoziale Einzelberatung und psychosoziales Team-Coaching</v>
      </c>
      <c r="M44" t="str">
        <f t="shared" si="2"/>
        <v/>
      </c>
      <c r="N44" t="str">
        <f t="shared" si="2"/>
        <v/>
      </c>
    </row>
    <row r="45" spans="2:14" x14ac:dyDescent="0.2">
      <c r="F45" t="str">
        <f t="shared" ref="F45:N45" si="3">IF(F18="",IF(F$14="A","Bitte Auswählen",""),F$14&amp;": "&amp;F18)</f>
        <v>A: Politik-, Strategie-, Prozess und Organisationsberatung mit sektoralem Schwerpunkt</v>
      </c>
      <c r="G45" t="str">
        <f t="shared" si="3"/>
        <v>B: Fachexpertise mit sektoralem Schwerpunkt</v>
      </c>
      <c r="H45" t="str">
        <f t="shared" si="3"/>
        <v>C: Internationaler Handel und internationale Standards, globale Lieferketten, komplexe Wirtschaftskooperationen</v>
      </c>
      <c r="I45" t="str">
        <f t="shared" si="3"/>
        <v/>
      </c>
      <c r="J45" t="str">
        <f t="shared" si="3"/>
        <v/>
      </c>
      <c r="K45" t="str">
        <f t="shared" si="3"/>
        <v/>
      </c>
      <c r="L45" t="str">
        <f t="shared" si="3"/>
        <v/>
      </c>
      <c r="M45" t="str">
        <f t="shared" si="3"/>
        <v/>
      </c>
      <c r="N45" t="str">
        <f t="shared" si="3"/>
        <v/>
      </c>
    </row>
    <row r="46" spans="2:14" x14ac:dyDescent="0.2">
      <c r="F46" t="str">
        <f t="shared" ref="F46:N46" si="4">IF(F19="",IF(F$14="A","Bitte Auswählen",""),F$14&amp;": "&amp;F19)</f>
        <v>A: Politik-, Strategie-, Prozess und Organisationsberatung mit sektoralem Schwerpunkt</v>
      </c>
      <c r="G46" t="str">
        <f t="shared" si="4"/>
        <v>B: Fachexpertise mit sektoralem Schwerpunkt</v>
      </c>
      <c r="H46" t="str">
        <f t="shared" si="4"/>
        <v>C: Inwertsetzung von Naturressourcen / Biodiversitätsfinanzierung und Zusammenarbeit mit dem Privat und dem Finanzsektor</v>
      </c>
      <c r="I46" t="str">
        <f t="shared" si="4"/>
        <v/>
      </c>
      <c r="J46" t="str">
        <f t="shared" si="4"/>
        <v/>
      </c>
      <c r="K46" t="str">
        <f t="shared" si="4"/>
        <v/>
      </c>
      <c r="L46" t="str">
        <f t="shared" si="4"/>
        <v/>
      </c>
      <c r="M46" t="str">
        <f t="shared" si="4"/>
        <v/>
      </c>
      <c r="N46" t="str">
        <f t="shared" si="4"/>
        <v/>
      </c>
    </row>
    <row r="47" spans="2:14" x14ac:dyDescent="0.2">
      <c r="F47" t="str">
        <f t="shared" ref="F47:N47" si="5">IF(F20="",IF(F$14="A","Bitte Auswählen",""),F$14&amp;": "&amp;F20)</f>
        <v>A: Politik-, Strategie-, Prozess und Organisationsberatung / Experten für Finanzierungsfragen mit sektoralem Schwerpunkt</v>
      </c>
      <c r="G47" t="str">
        <f t="shared" si="5"/>
        <v>B: Fachexpertise mit sektoralem Schwerpunkt</v>
      </c>
      <c r="H47" t="str">
        <f t="shared" si="5"/>
        <v/>
      </c>
      <c r="I47" t="str">
        <f t="shared" si="5"/>
        <v/>
      </c>
      <c r="J47" t="str">
        <f t="shared" si="5"/>
        <v/>
      </c>
      <c r="K47" t="str">
        <f t="shared" si="5"/>
        <v/>
      </c>
      <c r="L47" t="str">
        <f t="shared" si="5"/>
        <v/>
      </c>
      <c r="M47" t="str">
        <f t="shared" si="5"/>
        <v/>
      </c>
      <c r="N47" t="str">
        <f t="shared" si="5"/>
        <v/>
      </c>
    </row>
    <row r="48" spans="2:14" x14ac:dyDescent="0.2">
      <c r="F48" t="str">
        <f t="shared" ref="F48:N48" si="6">IF(F21="",IF(F$14="A","Bitte Auswählen",""),F$14&amp;": "&amp;F21)</f>
        <v>A: Kommunikationsberatung</v>
      </c>
      <c r="G48" t="str">
        <f t="shared" si="6"/>
        <v>B: Social Media Analytics</v>
      </c>
      <c r="H48" t="str">
        <f t="shared" si="6"/>
        <v>C: Autorentätigkeiten</v>
      </c>
      <c r="I48" t="str">
        <f t="shared" si="6"/>
        <v>D: Fotografen</v>
      </c>
      <c r="J48" t="str">
        <f t="shared" si="6"/>
        <v>E: Audio-/Videoproduktionen</v>
      </c>
      <c r="K48" t="str">
        <f t="shared" si="6"/>
        <v>F: Live Streams</v>
      </c>
      <c r="L48" t="str">
        <f t="shared" si="6"/>
        <v>G: Grafikleistungen</v>
      </c>
      <c r="M48" t="str">
        <f t="shared" si="6"/>
        <v/>
      </c>
      <c r="N48" t="str">
        <f t="shared" si="6"/>
        <v/>
      </c>
    </row>
    <row r="49" spans="6:14" x14ac:dyDescent="0.2">
      <c r="F49" t="str">
        <f t="shared" ref="F49:N49" si="7">IF(F22="",IF(F$14="A","Bitte Auswählen",""),F$14&amp;": "&amp;F22)</f>
        <v>A: Politik-, Strategie-, Prozess- und Organisations-beratung mit sektoralem Schwerpunkt + Fachexpertise zu Green / Digital Economy</v>
      </c>
      <c r="G49" t="str">
        <f t="shared" si="7"/>
        <v>B: Fachberatung</v>
      </c>
      <c r="H49" t="str">
        <f t="shared" si="7"/>
        <v/>
      </c>
      <c r="I49" t="str">
        <f t="shared" si="7"/>
        <v/>
      </c>
      <c r="J49" t="str">
        <f t="shared" si="7"/>
        <v/>
      </c>
      <c r="K49" t="str">
        <f t="shared" si="7"/>
        <v/>
      </c>
      <c r="L49" t="str">
        <f t="shared" si="7"/>
        <v/>
      </c>
      <c r="M49" t="str">
        <f t="shared" si="7"/>
        <v/>
      </c>
      <c r="N49" t="str">
        <f t="shared" si="7"/>
        <v/>
      </c>
    </row>
    <row r="50" spans="6:14" x14ac:dyDescent="0.2">
      <c r="F50" t="str">
        <f t="shared" ref="F50:N50" si="8">IF(F23="",IF(F$14="A","Bitte Auswählen",""),F$14&amp;": "&amp;F23)</f>
        <v>A: Politik-, Strategie-, Prozess und Organisationsberatung mit sektoralem Schwerpunkt</v>
      </c>
      <c r="G50" t="str">
        <f t="shared" si="8"/>
        <v>B: Fachexpertise mit sektoralem Schwerpunkt</v>
      </c>
      <c r="H50" t="str">
        <f t="shared" si="8"/>
        <v/>
      </c>
      <c r="I50" t="str">
        <f t="shared" si="8"/>
        <v/>
      </c>
      <c r="J50" t="str">
        <f t="shared" si="8"/>
        <v/>
      </c>
      <c r="K50" t="str">
        <f t="shared" si="8"/>
        <v/>
      </c>
      <c r="L50" t="str">
        <f t="shared" si="8"/>
        <v/>
      </c>
      <c r="M50" t="str">
        <f t="shared" si="8"/>
        <v/>
      </c>
      <c r="N50" t="str">
        <f t="shared" si="8"/>
        <v/>
      </c>
    </row>
    <row r="51" spans="6:14" x14ac:dyDescent="0.2">
      <c r="F51" t="str">
        <f t="shared" ref="F51:N51" si="9">IF(F24="",IF(F$14="A","Bitte Auswählen",""),F$14&amp;": "&amp;F24)</f>
        <v>A: Strategieberatung</v>
      </c>
      <c r="G51" t="str">
        <f t="shared" si="9"/>
        <v>B: Auditierung</v>
      </c>
      <c r="H51" t="str">
        <f t="shared" si="9"/>
        <v>C: Einkaufsberatung</v>
      </c>
      <c r="I51" t="str">
        <f t="shared" si="9"/>
        <v>D: Fach-/ Prozessberatung</v>
      </c>
      <c r="J51" t="str">
        <f t="shared" si="9"/>
        <v>E: Technische Architektur</v>
      </c>
      <c r="K51" t="str">
        <f t="shared" si="9"/>
        <v/>
      </c>
      <c r="L51" t="str">
        <f t="shared" si="9"/>
        <v/>
      </c>
      <c r="M51" t="str">
        <f t="shared" si="9"/>
        <v/>
      </c>
      <c r="N51" t="str">
        <f t="shared" si="9"/>
        <v/>
      </c>
    </row>
    <row r="52" spans="6:14" x14ac:dyDescent="0.2">
      <c r="F52" t="str">
        <f t="shared" ref="F52:N52" si="10">IF(F25="",IF(F$14="A","Bitte Auswählen",""),F$14&amp;": "&amp;F25)</f>
        <v>A: Admin, Service, Support, DevOps</v>
      </c>
      <c r="G52" t="str">
        <f t="shared" si="10"/>
        <v>B: Entwicklung (UX-Design, Web-/App-/SW)</v>
      </c>
      <c r="H52" t="str">
        <f t="shared" si="10"/>
        <v/>
      </c>
      <c r="I52" t="str">
        <f t="shared" si="10"/>
        <v/>
      </c>
      <c r="J52" t="str">
        <f t="shared" si="10"/>
        <v/>
      </c>
      <c r="K52" t="str">
        <f t="shared" si="10"/>
        <v/>
      </c>
      <c r="L52" t="str">
        <f t="shared" si="10"/>
        <v/>
      </c>
      <c r="M52" t="str">
        <f t="shared" si="10"/>
        <v/>
      </c>
      <c r="N52" t="str">
        <f t="shared" si="10"/>
        <v/>
      </c>
    </row>
    <row r="53" spans="6:14" x14ac:dyDescent="0.2">
      <c r="F53" t="str">
        <f t="shared" ref="F53:N53" si="11">IF(F26="",IF(F$14="A","Bitte Auswählen",""),F$14&amp;": "&amp;F26)</f>
        <v>A: Politik-, Strategie-, Prozess und Organisationsberatung mit sektoralem Schwerpunkt</v>
      </c>
      <c r="G53" t="str">
        <f t="shared" si="11"/>
        <v>B: Fachexpertise mit sektoralem Schwerpunkt</v>
      </c>
      <c r="H53" t="str">
        <f t="shared" si="11"/>
        <v>C: Fachexpertise an den Schnittstellen zu Digitalisierung, Nachhaltigkeit, Privatwirtschaftsförderung</v>
      </c>
      <c r="I53" t="str">
        <f t="shared" si="11"/>
        <v/>
      </c>
      <c r="J53" t="str">
        <f t="shared" si="11"/>
        <v/>
      </c>
      <c r="K53" t="str">
        <f t="shared" si="11"/>
        <v/>
      </c>
      <c r="L53" t="str">
        <f t="shared" si="11"/>
        <v/>
      </c>
      <c r="M53" t="str">
        <f t="shared" si="11"/>
        <v/>
      </c>
      <c r="N53" t="str">
        <f t="shared" si="11"/>
        <v/>
      </c>
    </row>
    <row r="54" spans="6:14" x14ac:dyDescent="0.2">
      <c r="F54" t="str">
        <f t="shared" ref="F54:N54" si="12">IF(F27="",IF(F$14="A","Bitte Auswählen",""),F$14&amp;": "&amp;F27)</f>
        <v>A: Fachexpertise mit EZ spezifischem Schwerpunkt</v>
      </c>
      <c r="G54" t="str">
        <f t="shared" si="12"/>
        <v>B: Fachexpertise zu definierten Sonderthemen im Sektor</v>
      </c>
      <c r="H54" t="str">
        <f t="shared" si="12"/>
        <v/>
      </c>
      <c r="I54" t="str">
        <f t="shared" si="12"/>
        <v/>
      </c>
      <c r="J54" t="str">
        <f t="shared" si="12"/>
        <v/>
      </c>
      <c r="K54" t="str">
        <f t="shared" si="12"/>
        <v/>
      </c>
      <c r="L54" t="str">
        <f t="shared" si="12"/>
        <v/>
      </c>
      <c r="M54" t="str">
        <f t="shared" si="12"/>
        <v/>
      </c>
      <c r="N54" t="str">
        <f t="shared" si="12"/>
        <v/>
      </c>
    </row>
    <row r="55" spans="6:14" x14ac:dyDescent="0.2">
      <c r="F55" t="str">
        <f t="shared" ref="F55:N55" si="13">IF(F28="",IF(F$14="A","Bitte Auswählen",""),F$14&amp;": "&amp;F28)</f>
        <v>A: Politik-, Strategie-, Prozess und Organisationsberatung mit sektoralem Schwerpunkt</v>
      </c>
      <c r="G55" t="str">
        <f t="shared" si="13"/>
        <v>B: Fachexpertise mit sektoralem Schwerpunkt</v>
      </c>
      <c r="H55" t="str">
        <f t="shared" si="13"/>
        <v>C: Fachexpertise an den Schnittstellen zu Digitalisierung / eHealth</v>
      </c>
      <c r="I55" t="str">
        <f t="shared" si="13"/>
        <v/>
      </c>
      <c r="J55" t="str">
        <f t="shared" si="13"/>
        <v/>
      </c>
      <c r="K55" t="str">
        <f t="shared" si="13"/>
        <v/>
      </c>
      <c r="L55" t="str">
        <f t="shared" si="13"/>
        <v/>
      </c>
      <c r="M55" t="str">
        <f t="shared" si="13"/>
        <v/>
      </c>
      <c r="N55" t="str">
        <f t="shared" si="13"/>
        <v/>
      </c>
    </row>
    <row r="56" spans="6:14" x14ac:dyDescent="0.2">
      <c r="F56" t="str">
        <f t="shared" ref="F56:N56" si="14">IF(F29="",IF(F$14="A","Bitte Auswählen",""),F$14&amp;": "&amp;F29)</f>
        <v>A: Fachexpertise zu Demokratie und Dezentralisierung</v>
      </c>
      <c r="G56" t="str">
        <f t="shared" si="14"/>
        <v>B: Fachexpertise zu Stadtentwicklung sowie zu „e-Governance / open Government“</v>
      </c>
      <c r="H56" t="str">
        <f t="shared" si="14"/>
        <v/>
      </c>
      <c r="I56" t="str">
        <f t="shared" si="14"/>
        <v/>
      </c>
      <c r="J56" t="str">
        <f t="shared" si="14"/>
        <v/>
      </c>
      <c r="K56" t="str">
        <f t="shared" si="14"/>
        <v/>
      </c>
      <c r="L56" t="str">
        <f t="shared" si="14"/>
        <v/>
      </c>
      <c r="M56" t="str">
        <f t="shared" si="14"/>
        <v/>
      </c>
      <c r="N56" t="str">
        <f t="shared" si="14"/>
        <v/>
      </c>
    </row>
    <row r="57" spans="6:14" x14ac:dyDescent="0.2">
      <c r="F57" t="str">
        <f t="shared" ref="F57:N57" si="15">IF(F30="",IF(F$14="A","Bitte Auswählen",""),F$14&amp;": "&amp;F30)</f>
        <v>A: Politik-, Strategie-, Prozess und Organisationsberatung mit sektoralem Schwerpunkt</v>
      </c>
      <c r="G57" t="str">
        <f t="shared" si="15"/>
        <v>B: Fachexpertise mit sektoralem Schwerpunkt</v>
      </c>
      <c r="H57" t="str">
        <f t="shared" si="15"/>
        <v/>
      </c>
      <c r="I57" t="str">
        <f t="shared" si="15"/>
        <v/>
      </c>
      <c r="J57" t="str">
        <f t="shared" si="15"/>
        <v/>
      </c>
      <c r="K57" t="str">
        <f t="shared" si="15"/>
        <v/>
      </c>
      <c r="L57" t="str">
        <f t="shared" si="15"/>
        <v/>
      </c>
      <c r="M57" t="str">
        <f t="shared" si="15"/>
        <v/>
      </c>
      <c r="N57" t="str">
        <f t="shared" si="15"/>
        <v/>
      </c>
    </row>
    <row r="58" spans="6:14" x14ac:dyDescent="0.2">
      <c r="F58" t="str">
        <f t="shared" ref="F58:N58" si="16">IF(F31="",IF(F$14="A","Bitte Auswählen",""),F$14&amp;": "&amp;F31)</f>
        <v>A: Fachexpertise mit sektoralem Schwerpunkt</v>
      </c>
      <c r="G58" t="str">
        <f t="shared" si="16"/>
        <v/>
      </c>
      <c r="H58" t="str">
        <f t="shared" si="16"/>
        <v/>
      </c>
      <c r="I58" t="str">
        <f t="shared" si="16"/>
        <v/>
      </c>
      <c r="J58" t="str">
        <f t="shared" si="16"/>
        <v/>
      </c>
      <c r="K58" t="str">
        <f t="shared" si="16"/>
        <v/>
      </c>
      <c r="L58" t="str">
        <f t="shared" si="16"/>
        <v/>
      </c>
      <c r="M58" t="str">
        <f t="shared" si="16"/>
        <v/>
      </c>
      <c r="N58" t="str">
        <f t="shared" si="16"/>
        <v/>
      </c>
    </row>
    <row r="59" spans="6:14" x14ac:dyDescent="0.2">
      <c r="F59" t="str">
        <f t="shared" ref="F59:N59" si="17">IF(F32="",IF(F$14="A","Bitte Auswählen",""),F$14&amp;": "&amp;F32)</f>
        <v>A: Politik-, Strategie-, Prozess und Organisationsberatung mit sektoralem Schwerpunkt</v>
      </c>
      <c r="G59" t="str">
        <f t="shared" si="17"/>
        <v>B: Fachexpertise mit sektoralem Schwerpunkt</v>
      </c>
      <c r="H59" t="str">
        <f t="shared" si="17"/>
        <v/>
      </c>
      <c r="I59" t="str">
        <f t="shared" si="17"/>
        <v/>
      </c>
      <c r="J59" t="str">
        <f t="shared" si="17"/>
        <v/>
      </c>
      <c r="K59" t="str">
        <f t="shared" si="17"/>
        <v/>
      </c>
      <c r="L59" t="str">
        <f t="shared" si="17"/>
        <v/>
      </c>
      <c r="M59" t="str">
        <f t="shared" si="17"/>
        <v/>
      </c>
      <c r="N59" t="str">
        <f t="shared" si="17"/>
        <v/>
      </c>
    </row>
    <row r="60" spans="6:14" x14ac:dyDescent="0.2">
      <c r="F60" t="str">
        <f t="shared" ref="F60:N60" si="18">IF(F33="",IF(F$14="A","Bitte Auswählen",""),F$14&amp;": "&amp;F33)</f>
        <v>A: Rechtsberatung zur Ergänzung der Stabsstelle Recht – Stundensätze</v>
      </c>
      <c r="G60" t="str">
        <f t="shared" si="18"/>
        <v>B: Rechtsberatung von Vorhaben – Tagessätze</v>
      </c>
      <c r="H60" t="str">
        <f t="shared" si="18"/>
        <v>C: ---</v>
      </c>
      <c r="I60" t="str">
        <f t="shared" si="18"/>
        <v>D: ---</v>
      </c>
      <c r="J60" t="str">
        <f t="shared" si="18"/>
        <v>E: ---</v>
      </c>
      <c r="K60" t="str">
        <f t="shared" si="18"/>
        <v>F: ---</v>
      </c>
      <c r="L60" t="str">
        <f t="shared" si="18"/>
        <v/>
      </c>
      <c r="M60" t="str">
        <f t="shared" si="18"/>
        <v/>
      </c>
      <c r="N60" t="str">
        <f t="shared" si="18"/>
        <v/>
      </c>
    </row>
    <row r="61" spans="6:14" x14ac:dyDescent="0.2">
      <c r="F61" t="str">
        <f t="shared" ref="F61:N61" si="19">IF(F34="",IF(F$14="A","Bitte Auswählen",""),F$14&amp;": "&amp;F34)</f>
        <v>A: Gebäude Kat. 1 (sehr komplex, z.B. Krankenhäuser)</v>
      </c>
      <c r="G61" t="str">
        <f t="shared" si="19"/>
        <v>B: Gebäude Kat. 2 (mittel komplex, z.B. Schulen, Kindergärten, mehrstöckig)</v>
      </c>
      <c r="H61" t="str">
        <f t="shared" si="19"/>
        <v>C: Gebäude Kat. 3 (wenig komplex, z.B. Latrinen, einfache Gebäude)</v>
      </c>
      <c r="I61" t="str">
        <f t="shared" si="19"/>
        <v>D: Fragiler Kontext (nach Katastrophe/Krieg) – geringe u. mittlere Komplexität</v>
      </c>
      <c r="J61" t="str">
        <f t="shared" si="19"/>
        <v>E: Fragiler Kontext (nach Katastrophe/Krieg) – hohe Komplexität</v>
      </c>
      <c r="K61" t="str">
        <f t="shared" si="19"/>
        <v/>
      </c>
      <c r="L61" t="str">
        <f t="shared" si="19"/>
        <v/>
      </c>
      <c r="M61" t="str">
        <f t="shared" si="19"/>
        <v/>
      </c>
      <c r="N61" t="str">
        <f t="shared" si="19"/>
        <v/>
      </c>
    </row>
    <row r="62" spans="6:14" x14ac:dyDescent="0.2">
      <c r="F62" t="str">
        <f t="shared" ref="F62:N62" si="20">IF(F35="",IF(F$14="A","Bitte Auswählen",""),F$14&amp;": "&amp;F35)</f>
        <v>A: Messe- Begleitdolmetschen</v>
      </c>
      <c r="G62" t="str">
        <f t="shared" si="20"/>
        <v>B: Konferenzdolmetschen (simultan)</v>
      </c>
      <c r="H62" t="str">
        <f t="shared" si="20"/>
        <v>C: Verhandlungsdolmetschen</v>
      </c>
      <c r="I62" t="str">
        <f t="shared" si="20"/>
        <v>D: Verhandlungsdolmetschen hochrangige Delegationen</v>
      </c>
      <c r="J62" t="str">
        <f t="shared" si="20"/>
        <v>E: Übersetzung in Zielsprache</v>
      </c>
      <c r="K62" t="str">
        <f t="shared" si="20"/>
        <v/>
      </c>
      <c r="L62" t="str">
        <f t="shared" si="20"/>
        <v>G: Überprüfung, Korrekturlesen</v>
      </c>
      <c r="M62" t="str">
        <f t="shared" si="20"/>
        <v>H: Überarbeitung</v>
      </c>
      <c r="N62" t="str">
        <f t="shared" si="20"/>
        <v>I: Post-Editing eines MÜ-Text</v>
      </c>
    </row>
    <row r="63" spans="6:14" x14ac:dyDescent="0.2">
      <c r="F63" t="str">
        <f t="shared" ref="F63:N63" si="21">IF(F36="",IF(F$14="A","Bitte Auswählen",""),F$14&amp;": "&amp;F36)</f>
        <v>A: Monitoring</v>
      </c>
      <c r="G63" t="str">
        <f t="shared" si="21"/>
        <v>B: Evaluierung</v>
      </c>
      <c r="H63" t="str">
        <f t="shared" si="21"/>
        <v/>
      </c>
      <c r="I63" t="str">
        <f t="shared" si="21"/>
        <v/>
      </c>
      <c r="J63" t="str">
        <f t="shared" si="21"/>
        <v/>
      </c>
      <c r="K63" t="str">
        <f t="shared" si="21"/>
        <v/>
      </c>
      <c r="L63" t="str">
        <f t="shared" si="21"/>
        <v/>
      </c>
      <c r="M63" t="str">
        <f t="shared" si="21"/>
        <v/>
      </c>
      <c r="N63" t="str">
        <f t="shared" si="21"/>
        <v/>
      </c>
    </row>
    <row r="64" spans="6:14" x14ac:dyDescent="0.2">
      <c r="F64" t="str">
        <f t="shared" ref="F64:N64" si="22">IF(F37="",IF(F$14="A","Bitte Auswählen",""),F$14&amp;": "&amp;F37)</f>
        <v>A: Veranstaltungsmanagement allgemein</v>
      </c>
      <c r="G64" t="str">
        <f t="shared" si="22"/>
        <v/>
      </c>
      <c r="H64" t="str">
        <f t="shared" si="22"/>
        <v/>
      </c>
      <c r="I64" t="str">
        <f t="shared" si="22"/>
        <v/>
      </c>
      <c r="J64" t="str">
        <f t="shared" si="22"/>
        <v/>
      </c>
      <c r="K64" t="str">
        <f t="shared" si="22"/>
        <v/>
      </c>
      <c r="L64" t="str">
        <f t="shared" si="22"/>
        <v/>
      </c>
      <c r="M64" t="str">
        <f t="shared" si="22"/>
        <v/>
      </c>
      <c r="N64" t="str">
        <f t="shared" si="22"/>
        <v/>
      </c>
    </row>
    <row r="65" spans="6:14" x14ac:dyDescent="0.2">
      <c r="F65" t="str">
        <f t="shared" ref="F65:N65" si="23">IF(F38="",IF(F$14="A","Bitte Auswählen",""),F$14&amp;": "&amp;F38)</f>
        <v>A: Wirtschaftsprüfung – Stundensätze für einfache Leistungen</v>
      </c>
      <c r="G65" t="str">
        <f t="shared" si="23"/>
        <v>B: Wirtschaftsprüfung – Stundensätze für Gutachterleistungen</v>
      </c>
      <c r="H65" t="str">
        <f t="shared" si="23"/>
        <v>C: Wirtschaftsprüfung – Tagessätze</v>
      </c>
      <c r="I65" t="str">
        <f t="shared" si="23"/>
        <v>D: Wirtschaftsprüfung und Revision – Tagessätze</v>
      </c>
      <c r="J65" t="str">
        <f t="shared" si="23"/>
        <v/>
      </c>
      <c r="K65" t="str">
        <f t="shared" si="23"/>
        <v/>
      </c>
      <c r="L65" t="str">
        <f t="shared" si="23"/>
        <v/>
      </c>
      <c r="M65" t="str">
        <f t="shared" si="23"/>
        <v/>
      </c>
      <c r="N65" t="str">
        <f t="shared" si="23"/>
        <v/>
      </c>
    </row>
  </sheetData>
  <sheetProtection formatCells="0" formatRows="0"/>
  <phoneticPr fontId="8" type="noConversion"/>
  <pageMargins left="0.7" right="0.7" top="0.78740157499999996" bottom="0.78740157499999996" header="0.3" footer="0.3"/>
  <pageSetup paperSize="9" orientation="portrait" horizontalDpi="0" verticalDpi="0"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A81FA46C2C1FBE4593E30FA993AA7509" ma:contentTypeVersion="11" ma:contentTypeDescription="Ein neues Dokument erstellen." ma:contentTypeScope="" ma:versionID="d6336b3066ae40c15b3568c0980bd1bc">
  <xsd:schema xmlns:xsd="http://www.w3.org/2001/XMLSchema" xmlns:xs="http://www.w3.org/2001/XMLSchema" xmlns:p="http://schemas.microsoft.com/office/2006/metadata/properties" xmlns:ns2="166c0526-271a-44e2-95e6-2a3faf27ea02" xmlns:ns3="9122d524-3646-49d0-8311-fe09a929df34" targetNamespace="http://schemas.microsoft.com/office/2006/metadata/properties" ma:root="true" ma:fieldsID="9efbe86fb10a3ca988fab87e5243770b" ns2:_="" ns3:_="">
    <xsd:import namespace="166c0526-271a-44e2-95e6-2a3faf27ea02"/>
    <xsd:import namespace="9122d524-3646-49d0-8311-fe09a929df3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6c0526-271a-44e2-95e6-2a3faf27ea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22d524-3646-49d0-8311-fe09a929df34"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6c0526-271a-44e2-95e6-2a3faf27ea02">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65C3D2D-22D2-4B43-AA9A-C1D9FF497D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6c0526-271a-44e2-95e6-2a3faf27ea02"/>
    <ds:schemaRef ds:uri="9122d524-3646-49d0-8311-fe09a929df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91D0DE7-0D91-4592-9A80-DB4C836F26C2}">
  <ds:schemaRefs>
    <ds:schemaRef ds:uri="http://schemas.microsoft.com/office/2006/metadata/properties"/>
    <ds:schemaRef ds:uri="166c0526-271a-44e2-95e6-2a3faf27ea02"/>
    <ds:schemaRef ds:uri="http://www.w3.org/XML/1998/namespace"/>
    <ds:schemaRef ds:uri="http://purl.org/dc/terms/"/>
    <ds:schemaRef ds:uri="http://schemas.microsoft.com/office/2006/documentManagement/types"/>
    <ds:schemaRef ds:uri="9122d524-3646-49d0-8311-fe09a929df34"/>
    <ds:schemaRef ds:uri="http://purl.org/dc/dcmitype/"/>
    <ds:schemaRef ds:uri="http://schemas.microsoft.com/office/infopath/2007/PartnerControls"/>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70168561-98F5-4DC4-9189-10D5CEB52FF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Preisblatt</vt:lpstr>
      <vt:lpstr>Liste der Schlüsselfachkräfte</vt:lpstr>
      <vt:lpstr>Listen</vt:lpstr>
      <vt:lpstr>Preisblatt!Druckbereich</vt:lpstr>
      <vt:lpstr>Preisblatt!Drucktitel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 Preisblattauswertung, Kostenschätzung, deutsch, Stand April 2026</dc:title>
  <dc:creator>Haggenmueller, Ute GIZ</dc:creator>
  <cp:lastModifiedBy>Dörn, Alik</cp:lastModifiedBy>
  <cp:lastPrinted>2025-09-08T10:31:00Z</cp:lastPrinted>
  <dcterms:created xsi:type="dcterms:W3CDTF">2020-06-06T12:03:03Z</dcterms:created>
  <dcterms:modified xsi:type="dcterms:W3CDTF">2026-10-29T06:31:20Z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0x010100A81FA46C2C1FBE4593E30FA993AA7509</vt:lpwstr>
  </property>
  <property fmtid="{D5CDD505-2E9C-101B-9397-08002B2CF9AE}" pid="3" name="MediaServiceImageTags">
    <vt:lpwstr/>
  </property>
</Properties>
</file>