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codeName="{82680DD9-3F13-7979-5B5F-3D2375947C00}"/>
  <workbookPr codeName="DieseArbeitsmappe"/>
  <mc:AlternateContent xmlns:mc="http://schemas.openxmlformats.org/markup-compatibility/2006">
    <mc:Choice Requires="x15">
      <x15ac:absPath xmlns:x15ac="http://schemas.microsoft.com/office/spreadsheetml/2010/11/ac" url="P:\BHO Legal\Mandate\G\GIZ_00_23_JM\GIZ_58_26_JM DUS III Climate Urban Development\01 Vorbereitung\Vorbereitung Veröffentlichung\"/>
    </mc:Choice>
  </mc:AlternateContent>
  <xr:revisionPtr revIDLastSave="0" documentId="8_{5F1E74EA-6DC5-4072-87C8-8123EDA13D29}" xr6:coauthVersionLast="47" xr6:coauthVersionMax="47" xr10:uidLastSave="{00000000-0000-0000-0000-000000000000}"/>
  <workbookProtection workbookAlgorithmName="SHA-512" workbookHashValue="zd4AGV5+0xessGkJ0Fmf8q0hcosW1h4pPgygECeLFTKFqqyw2gRl2VkulB8POVbERaV9yXX1bSQ5M6yVLjAzcQ==" workbookSaltValue="Rde0Ogd7gfhRzdKga8VxUQ==" workbookSpinCount="100000" lockStructure="1"/>
  <bookViews>
    <workbookView xWindow="-120" yWindow="-120" windowWidth="29040" windowHeight="15720" xr2:uid="{00000000-000D-0000-FFFF-FFFF00000000}"/>
  </bookViews>
  <sheets>
    <sheet name="Price Schedule" sheetId="1" r:id="rId1"/>
    <sheet name="List of key experts" sheetId="3" r:id="rId2"/>
    <sheet name="Lists" sheetId="2" state="hidden" r:id="rId3"/>
  </sheets>
  <functionGroups builtInGroupCount="19"/>
  <definedNames>
    <definedName name="_xleta.RIGHT" hidden="1" xlm="1">#NAME?</definedName>
    <definedName name="_xleta.UPPER" hidden="1" xlm="1">#NAME?</definedName>
    <definedName name="_xlnm.Print_Area" localSheetId="0">'Price Schedule'!$A$1:$P$81</definedName>
    <definedName name="_xlnm.Print_Titles" localSheetId="0">'Price Schedule'!$1:$4</definedName>
    <definedName name="dTeilcluster">INDEX(mCluster,MATCH(#REF!,Vergabefachcluster,0),0)</definedName>
    <definedName name="Ersatzspalten">'Price Schedule'!$M$3:$P$3</definedName>
    <definedName name="Erstattungsart">Lists!$B$4:$B$10</definedName>
    <definedName name="Honorarraster">Lists!$E$4:$E$8</definedName>
    <definedName name="JaNein">Lists!$G$4:$G$5</definedName>
    <definedName name="lSFK">'List of key experts'!$B$11:$B$34</definedName>
    <definedName name="mCluster">Tabelle57[#Data]</definedName>
    <definedName name="rComm1">'Price Schedule'!$C$56</definedName>
    <definedName name="rComm2">'Price Schedule'!$B$69</definedName>
    <definedName name="rComm3">'Price Schedule'!$G$24</definedName>
    <definedName name="rHinweis1">'Price Schedule'!$A$11</definedName>
    <definedName name="rHinweis2">'Price Schedule'!$A$38</definedName>
    <definedName name="rHRS">'Price Schedule'!$H$20:$H$35</definedName>
    <definedName name="rUST">'Price Schedule'!$B$78</definedName>
    <definedName name="rUST_Betrag">'Price Schedule'!$D$78</definedName>
    <definedName name="rZeilen">'Price Schedule'!$R$13:$R$16</definedName>
    <definedName name="VENr">'Price Schedule'!$K$3</definedName>
    <definedName name="Vergabefachcluster">Lists!$B$14:$B$37</definedName>
    <definedName name="VEspalten">'Price Schedule'!$I$3:$L$3</definedName>
    <definedName name="zUmbruch">Lists!$D$2</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3" i="1" l="1"/>
  <c r="K63" i="1" s="1"/>
  <c r="L63" i="1" s="1"/>
  <c r="F63" i="1"/>
  <c r="I58" i="1"/>
  <c r="K58" i="1" s="1"/>
  <c r="L58" i="1" s="1"/>
  <c r="F58" i="1"/>
  <c r="I31" i="1"/>
  <c r="K31" i="1" s="1"/>
  <c r="L31" i="1" s="1"/>
  <c r="F31" i="1"/>
  <c r="B31" i="1"/>
  <c r="C78" i="1" l="1"/>
  <c r="F64" i="2" l="1"/>
  <c r="G64" i="2"/>
  <c r="H64" i="2"/>
  <c r="I64" i="2"/>
  <c r="J64" i="2"/>
  <c r="K64" i="2"/>
  <c r="L64" i="2"/>
  <c r="M64" i="2"/>
  <c r="N64" i="2"/>
  <c r="B37" i="2"/>
  <c r="N63" i="2"/>
  <c r="M63" i="2"/>
  <c r="L63" i="2"/>
  <c r="K63" i="2"/>
  <c r="J63" i="2"/>
  <c r="I63" i="2"/>
  <c r="H63" i="2"/>
  <c r="G63" i="2"/>
  <c r="F63" i="2"/>
  <c r="N62" i="2"/>
  <c r="M62" i="2"/>
  <c r="L62" i="2"/>
  <c r="K62" i="2"/>
  <c r="J62" i="2"/>
  <c r="I62" i="2"/>
  <c r="H62" i="2"/>
  <c r="G62" i="2"/>
  <c r="F62" i="2"/>
  <c r="N61" i="2"/>
  <c r="M61" i="2"/>
  <c r="L61" i="2"/>
  <c r="K61" i="2"/>
  <c r="J61" i="2"/>
  <c r="I61" i="2"/>
  <c r="H61" i="2"/>
  <c r="G61" i="2"/>
  <c r="F61" i="2"/>
  <c r="N60" i="2"/>
  <c r="M60" i="2"/>
  <c r="L60" i="2"/>
  <c r="K60" i="2"/>
  <c r="J60" i="2"/>
  <c r="I60" i="2"/>
  <c r="H60" i="2"/>
  <c r="G60" i="2"/>
  <c r="F60" i="2"/>
  <c r="N59" i="2"/>
  <c r="M59" i="2"/>
  <c r="L59" i="2"/>
  <c r="K59" i="2"/>
  <c r="J59" i="2"/>
  <c r="I59" i="2"/>
  <c r="H59" i="2"/>
  <c r="G59" i="2"/>
  <c r="F59" i="2"/>
  <c r="N58" i="2"/>
  <c r="M58" i="2"/>
  <c r="L58" i="2"/>
  <c r="K58" i="2"/>
  <c r="J58" i="2"/>
  <c r="I58" i="2"/>
  <c r="H58" i="2"/>
  <c r="G58" i="2"/>
  <c r="F58" i="2"/>
  <c r="N57" i="2"/>
  <c r="M57" i="2"/>
  <c r="L57" i="2"/>
  <c r="K57" i="2"/>
  <c r="J57" i="2"/>
  <c r="I57" i="2"/>
  <c r="H57" i="2"/>
  <c r="G57" i="2"/>
  <c r="F57" i="2"/>
  <c r="N56" i="2"/>
  <c r="M56" i="2"/>
  <c r="L56" i="2"/>
  <c r="K56" i="2"/>
  <c r="J56" i="2"/>
  <c r="I56" i="2"/>
  <c r="H56" i="2"/>
  <c r="G56" i="2"/>
  <c r="F56" i="2"/>
  <c r="N55" i="2"/>
  <c r="M55" i="2"/>
  <c r="L55" i="2"/>
  <c r="K55" i="2"/>
  <c r="J55" i="2"/>
  <c r="I55" i="2"/>
  <c r="H55" i="2"/>
  <c r="G55" i="2"/>
  <c r="F55" i="2"/>
  <c r="N54" i="2"/>
  <c r="M54" i="2"/>
  <c r="L54" i="2"/>
  <c r="K54" i="2"/>
  <c r="J54" i="2"/>
  <c r="I54" i="2"/>
  <c r="H54" i="2"/>
  <c r="G54" i="2"/>
  <c r="F54" i="2"/>
  <c r="N53" i="2"/>
  <c r="M53" i="2"/>
  <c r="L53" i="2"/>
  <c r="K53" i="2"/>
  <c r="J53" i="2"/>
  <c r="I53" i="2"/>
  <c r="H53" i="2"/>
  <c r="G53" i="2"/>
  <c r="F53" i="2"/>
  <c r="N52" i="2"/>
  <c r="M52" i="2"/>
  <c r="L52" i="2"/>
  <c r="K52" i="2"/>
  <c r="J52" i="2"/>
  <c r="I52" i="2"/>
  <c r="H52" i="2"/>
  <c r="G52" i="2"/>
  <c r="F52" i="2"/>
  <c r="N51" i="2"/>
  <c r="M51" i="2"/>
  <c r="L51" i="2"/>
  <c r="K51" i="2"/>
  <c r="J51" i="2"/>
  <c r="I51" i="2"/>
  <c r="H51" i="2"/>
  <c r="G51" i="2"/>
  <c r="F51" i="2"/>
  <c r="N50" i="2"/>
  <c r="M50" i="2"/>
  <c r="L50" i="2"/>
  <c r="K50" i="2"/>
  <c r="J50" i="2"/>
  <c r="I50" i="2"/>
  <c r="H50" i="2"/>
  <c r="G50" i="2"/>
  <c r="F50" i="2"/>
  <c r="N49" i="2"/>
  <c r="M49" i="2"/>
  <c r="L49" i="2"/>
  <c r="K49" i="2"/>
  <c r="J49" i="2"/>
  <c r="I49" i="2"/>
  <c r="H49" i="2"/>
  <c r="G49" i="2"/>
  <c r="F49" i="2"/>
  <c r="N48" i="2"/>
  <c r="M48" i="2"/>
  <c r="L48" i="2"/>
  <c r="K48" i="2"/>
  <c r="J48" i="2"/>
  <c r="I48" i="2"/>
  <c r="H48" i="2"/>
  <c r="G48" i="2"/>
  <c r="F48" i="2"/>
  <c r="N47" i="2"/>
  <c r="M47" i="2"/>
  <c r="L47" i="2"/>
  <c r="K47" i="2"/>
  <c r="J47" i="2"/>
  <c r="I47" i="2"/>
  <c r="H47" i="2"/>
  <c r="G47" i="2"/>
  <c r="F47" i="2"/>
  <c r="N46" i="2"/>
  <c r="M46" i="2"/>
  <c r="L46" i="2"/>
  <c r="K46" i="2"/>
  <c r="J46" i="2"/>
  <c r="I46" i="2"/>
  <c r="H46" i="2"/>
  <c r="G46" i="2"/>
  <c r="F46" i="2"/>
  <c r="N45" i="2"/>
  <c r="M45" i="2"/>
  <c r="L45" i="2"/>
  <c r="K45" i="2"/>
  <c r="J45" i="2"/>
  <c r="I45" i="2"/>
  <c r="H45" i="2"/>
  <c r="G45" i="2"/>
  <c r="F45" i="2"/>
  <c r="N44" i="2"/>
  <c r="M44" i="2"/>
  <c r="L44" i="2"/>
  <c r="K44" i="2"/>
  <c r="J44" i="2"/>
  <c r="I44" i="2"/>
  <c r="H44" i="2"/>
  <c r="G44" i="2"/>
  <c r="F44" i="2"/>
  <c r="N43" i="2"/>
  <c r="M43" i="2"/>
  <c r="L43" i="2"/>
  <c r="K43" i="2"/>
  <c r="J43" i="2"/>
  <c r="I43" i="2"/>
  <c r="H43" i="2"/>
  <c r="G43" i="2"/>
  <c r="F43" i="2"/>
  <c r="N42" i="2"/>
  <c r="M42" i="2"/>
  <c r="L42" i="2"/>
  <c r="K42" i="2"/>
  <c r="J42" i="2"/>
  <c r="I42" i="2"/>
  <c r="H42" i="2"/>
  <c r="G42" i="2"/>
  <c r="F42" i="2"/>
  <c r="N41" i="2"/>
  <c r="M41" i="2"/>
  <c r="L41" i="2"/>
  <c r="K41" i="2"/>
  <c r="J41" i="2"/>
  <c r="I41" i="2"/>
  <c r="H41" i="2"/>
  <c r="G41" i="2"/>
  <c r="F41" i="2"/>
  <c r="B36" i="2"/>
  <c r="B35" i="2"/>
  <c r="B34" i="2"/>
  <c r="B33" i="2"/>
  <c r="B32" i="2"/>
  <c r="B31" i="2"/>
  <c r="B30" i="2"/>
  <c r="B29" i="2"/>
  <c r="B28" i="2"/>
  <c r="B27" i="2"/>
  <c r="B26" i="2"/>
  <c r="B25" i="2"/>
  <c r="B24" i="2"/>
  <c r="B23" i="2"/>
  <c r="B22" i="2"/>
  <c r="B21" i="2"/>
  <c r="B20" i="2"/>
  <c r="B19" i="2"/>
  <c r="B18" i="2"/>
  <c r="B17" i="2"/>
  <c r="B16" i="2"/>
  <c r="B15" i="2"/>
  <c r="B14" i="2"/>
  <c r="F8" i="3"/>
  <c r="F6" i="3"/>
  <c r="C6" i="3"/>
  <c r="I80" i="1"/>
  <c r="I71" i="1"/>
  <c r="K71" i="1" s="1"/>
  <c r="L71" i="1" s="1"/>
  <c r="F71" i="1"/>
  <c r="I70" i="1"/>
  <c r="K70" i="1" s="1"/>
  <c r="L70" i="1" s="1"/>
  <c r="F70" i="1"/>
  <c r="I62" i="1"/>
  <c r="K62" i="1" s="1"/>
  <c r="L62" i="1" s="1"/>
  <c r="F62" i="1"/>
  <c r="I61" i="1"/>
  <c r="K61" i="1" s="1"/>
  <c r="L61" i="1" s="1"/>
  <c r="F61" i="1"/>
  <c r="I60" i="1"/>
  <c r="K60" i="1" s="1"/>
  <c r="L60" i="1" s="1"/>
  <c r="F60" i="1"/>
  <c r="I59" i="1"/>
  <c r="K59" i="1" s="1"/>
  <c r="L59" i="1" s="1"/>
  <c r="F59" i="1"/>
  <c r="I57" i="1"/>
  <c r="K57" i="1" s="1"/>
  <c r="L57" i="1" s="1"/>
  <c r="F57" i="1"/>
  <c r="I47" i="1"/>
  <c r="K47" i="1" s="1"/>
  <c r="L47" i="1" s="1"/>
  <c r="F47" i="1"/>
  <c r="I40" i="1"/>
  <c r="K40" i="1" s="1"/>
  <c r="L40" i="1" s="1"/>
  <c r="F40" i="1"/>
  <c r="B40" i="1"/>
  <c r="I33" i="1"/>
  <c r="K33" i="1" s="1"/>
  <c r="L33" i="1" s="1"/>
  <c r="F33" i="1"/>
  <c r="B33" i="1"/>
  <c r="I32" i="1"/>
  <c r="K32" i="1" s="1"/>
  <c r="L32" i="1" s="1"/>
  <c r="F32" i="1"/>
  <c r="B32" i="1"/>
  <c r="I30" i="1"/>
  <c r="K30" i="1" s="1"/>
  <c r="L30" i="1" s="1"/>
  <c r="F30" i="1"/>
  <c r="B30" i="1"/>
  <c r="I29" i="1"/>
  <c r="K29" i="1" s="1"/>
  <c r="L29" i="1" s="1"/>
  <c r="F29" i="1"/>
  <c r="B29" i="1"/>
  <c r="I28" i="1"/>
  <c r="K28" i="1" s="1"/>
  <c r="L28" i="1" s="1"/>
  <c r="F28" i="1"/>
  <c r="B28" i="1"/>
  <c r="I27" i="1"/>
  <c r="K27" i="1" s="1"/>
  <c r="L27" i="1" s="1"/>
  <c r="F27" i="1"/>
  <c r="B27" i="1"/>
  <c r="I26" i="1"/>
  <c r="K26" i="1" s="1"/>
  <c r="L26" i="1" s="1"/>
  <c r="F26" i="1"/>
  <c r="B26" i="1"/>
  <c r="I25" i="1"/>
  <c r="K25" i="1" s="1"/>
  <c r="L25" i="1" s="1"/>
  <c r="F25" i="1"/>
  <c r="B25" i="1"/>
  <c r="R16" i="1"/>
  <c r="I16" i="1"/>
  <c r="K16" i="1" s="1"/>
  <c r="L16" i="1" s="1"/>
  <c r="F16" i="1"/>
  <c r="R15" i="1"/>
  <c r="I15" i="1"/>
  <c r="K15" i="1" s="1"/>
  <c r="L15" i="1" s="1"/>
  <c r="F15" i="1"/>
  <c r="R14" i="1"/>
  <c r="I14" i="1"/>
  <c r="K14" i="1" s="1"/>
  <c r="L14" i="1" s="1"/>
  <c r="F14" i="1"/>
  <c r="R13" i="1"/>
  <c r="I13" i="1"/>
  <c r="K13" i="1" s="1"/>
  <c r="L13" i="1" s="1"/>
  <c r="F13" i="1"/>
  <c r="G3" i="1"/>
  <c r="F3" i="1"/>
  <c r="C8" i="3" l="1"/>
  <c r="F18" i="1"/>
  <c r="F65" i="1"/>
  <c r="L42" i="1"/>
  <c r="F35" i="1"/>
  <c r="F42" i="1"/>
  <c r="F49" i="1"/>
  <c r="F73" i="1"/>
  <c r="L73" i="1"/>
  <c r="L65" i="1"/>
  <c r="L49" i="1"/>
  <c r="L18" i="1"/>
  <c r="L35" i="1"/>
  <c r="F77" i="1" l="1"/>
  <c r="F78" i="1" s="1"/>
  <c r="F79" i="1" s="1"/>
  <c r="A8" i="1" s="1"/>
  <c r="L79" i="1"/>
  <c r="L80" i="1" s="1"/>
  <c r="L81" i="1" s="1"/>
  <c r="B8" i="1" l="1"/>
  <c r="F80" i="1"/>
  <c r="F81"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J12" authorId="0" shapeId="0" xr:uid="{00000000-0006-0000-0100-000001000000}">
      <text>
        <r>
          <rPr>
            <b/>
            <sz val="9"/>
            <color indexed="81"/>
            <rFont val="Segoe UI"/>
            <family val="2"/>
          </rPr>
          <t>Reduction (-) or increase (+) compared to original quantity</t>
        </r>
      </text>
    </comment>
    <comment ref="A24" authorId="0" shapeId="0" xr:uid="{00000000-0006-0000-0100-000002000000}">
      <text>
        <r>
          <rPr>
            <sz val="9"/>
            <color indexed="81"/>
            <rFont val="Segoe UI"/>
            <family val="2"/>
          </rPr>
          <t xml:space="preserve">You can select a key expert from the list of key experts here or enter a position (e.g. expert X) manually.
The name is then populated automatically.
</t>
        </r>
      </text>
    </comment>
    <comment ref="B24" authorId="0" shapeId="0" xr:uid="{00000000-0006-0000-0100-000003000000}">
      <text>
        <r>
          <rPr>
            <sz val="9"/>
            <color indexed="81"/>
            <rFont val="Segoe UI"/>
            <family val="2"/>
          </rPr>
          <t xml:space="preserve">This is populated automatically based on the option selected from the ‘List of key experts’.
If the position is not listed there, ‘N.N.’ appears here.
</t>
        </r>
      </text>
    </comment>
    <comment ref="E24" authorId="0" shapeId="0" xr:uid="{00000000-0006-0000-0100-000004000000}">
      <text>
        <r>
          <rPr>
            <sz val="9"/>
            <color indexed="81"/>
            <rFont val="Segoe UI"/>
            <family val="2"/>
          </rPr>
          <t>Fee per expert day</t>
        </r>
      </text>
    </comment>
    <comment ref="A39" authorId="0" shapeId="0" xr:uid="{00000000-0006-0000-0100-000006000000}">
      <text>
        <r>
          <rPr>
            <sz val="9"/>
            <color indexed="81"/>
            <rFont val="Segoe UI"/>
            <family val="2"/>
          </rPr>
          <t>You can select a key expert from the list of key experts here. The name is then filled in automatically based on this selection. 
If a position is entered manually, ‘N.N.’ appears under ‘Name’.</t>
        </r>
      </text>
    </comment>
    <comment ref="B39" authorId="0" shapeId="0" xr:uid="{00000000-0006-0000-0100-000007000000}">
      <text>
        <r>
          <rPr>
            <sz val="9"/>
            <color indexed="81"/>
            <rFont val="Segoe UI"/>
            <family val="2"/>
          </rPr>
          <t>This is populated automatically based on the option selected from the ‘List of key experts’.</t>
        </r>
      </text>
    </comment>
  </commentList>
</comments>
</file>

<file path=xl/sharedStrings.xml><?xml version="1.0" encoding="utf-8"?>
<sst xmlns="http://schemas.openxmlformats.org/spreadsheetml/2006/main" count="358" uniqueCount="233">
  <si>
    <t>Tender number (TN):</t>
  </si>
  <si>
    <t>G-012325-001</t>
  </si>
  <si>
    <t>Sustainable Urban Development in Brazil III</t>
  </si>
  <si>
    <t>Hilfspalte für Zeilenumbruch in Spalte B</t>
  </si>
  <si>
    <t>Contract number (VN):</t>
  </si>
  <si>
    <r>
      <rPr>
        <sz val="9"/>
        <color rgb="FF000000"/>
        <rFont val="Arial"/>
        <family val="2"/>
      </rPr>
      <t>Date:</t>
    </r>
  </si>
  <si>
    <t>VE number:</t>
  </si>
  <si>
    <t>Project number (PN)/Cost centre (KST):</t>
  </si>
  <si>
    <t>Tenderer/Contractor:</t>
  </si>
  <si>
    <t>Contract supplement (VE)</t>
  </si>
  <si>
    <r>
      <rPr>
        <sz val="9"/>
        <color rgb="FF000000"/>
        <rFont val="Arial"/>
        <family val="2"/>
      </rPr>
      <t>Address:</t>
    </r>
  </si>
  <si>
    <t>Date:</t>
  </si>
  <si>
    <r>
      <rPr>
        <b/>
        <sz val="9"/>
        <color rgb="FFFFFFFF"/>
        <rFont val="Arial"/>
        <family val="2"/>
      </rPr>
      <t>1. Fixed prices</t>
    </r>
  </si>
  <si>
    <t>1. VE Fixed prices</t>
  </si>
  <si>
    <r>
      <rPr>
        <b/>
        <sz val="9"/>
        <color rgb="FF000000"/>
        <rFont val="Arial"/>
        <family val="2"/>
      </rPr>
      <t>Item</t>
    </r>
  </si>
  <si>
    <r>
      <rPr>
        <b/>
        <sz val="9"/>
        <color rgb="FF000000"/>
        <rFont val="Arial"/>
        <family val="2"/>
      </rPr>
      <t>Description</t>
    </r>
  </si>
  <si>
    <r>
      <rPr>
        <b/>
        <sz val="9"/>
        <color rgb="FF000000"/>
        <rFont val="Arial"/>
        <family val="2"/>
      </rPr>
      <t>Quantity</t>
    </r>
  </si>
  <si>
    <r>
      <rPr>
        <b/>
        <sz val="9"/>
        <color rgb="FF000000"/>
        <rFont val="Arial"/>
        <family val="2"/>
      </rPr>
      <t>Remuneration</t>
    </r>
  </si>
  <si>
    <r>
      <rPr>
        <b/>
        <sz val="9"/>
        <color rgb="FF000000"/>
        <rFont val="Arial"/>
        <family val="2"/>
      </rPr>
      <t>Total</t>
    </r>
  </si>
  <si>
    <r>
      <rPr>
        <b/>
        <sz val="9"/>
        <color rgb="FF000000"/>
        <rFont val="Arial"/>
        <family val="2"/>
      </rPr>
      <t>Notes</t>
    </r>
  </si>
  <si>
    <t xml:space="preserve">Original quantity   </t>
  </si>
  <si>
    <t>Change</t>
  </si>
  <si>
    <t>New quantity</t>
  </si>
  <si>
    <t>New total</t>
  </si>
  <si>
    <r>
      <rPr>
        <sz val="9"/>
        <color rgb="FF000000"/>
        <rFont val="Arial"/>
        <family val="2"/>
      </rPr>
      <t xml:space="preserve">
</t>
    </r>
  </si>
  <si>
    <t/>
  </si>
  <si>
    <r>
      <rPr>
        <b/>
        <sz val="9"/>
        <color rgb="FF000000"/>
        <rFont val="Arial"/>
        <family val="2"/>
      </rPr>
      <t>Subtotal</t>
    </r>
  </si>
  <si>
    <r>
      <rPr>
        <b/>
        <sz val="9"/>
        <color rgb="FFFFFFFF"/>
        <rFont val="Arial"/>
        <family val="2"/>
      </rPr>
      <t>2. Fees and other HR costs</t>
    </r>
  </si>
  <si>
    <t>2. VE Fees and other HR costs</t>
  </si>
  <si>
    <t>2.1 Fee – daily rate</t>
  </si>
  <si>
    <t>*Settlement based on the number of expert days (on a prorated basis if applicable) against time record (Annex 17 of the General Terms and Conditions of Contract)</t>
  </si>
  <si>
    <t>Item</t>
  </si>
  <si>
    <r>
      <rPr>
        <b/>
        <sz val="9"/>
        <color rgb="FF000000"/>
        <rFont val="Arial"/>
        <family val="2"/>
      </rPr>
      <t>Name</t>
    </r>
  </si>
  <si>
    <r>
      <rPr>
        <b/>
        <sz val="9"/>
        <color rgb="FF000000"/>
        <rFont val="Arial"/>
        <family val="2"/>
      </rPr>
      <t>Type of reimbursement</t>
    </r>
  </si>
  <si>
    <t>Quantity of expert days</t>
  </si>
  <si>
    <r>
      <rPr>
        <b/>
        <sz val="9"/>
        <color rgb="FF000000"/>
        <rFont val="Arial"/>
        <family val="2"/>
      </rPr>
      <t xml:space="preserve">Total </t>
    </r>
  </si>
  <si>
    <t>Key expert 1: Team leader</t>
  </si>
  <si>
    <t>Lump sum/Number against time record*</t>
  </si>
  <si>
    <t>Key expert 2</t>
  </si>
  <si>
    <t>Key expert 3</t>
  </si>
  <si>
    <t>Key expert 4</t>
  </si>
  <si>
    <t>Key expert 5</t>
  </si>
  <si>
    <t>Key expert 6</t>
  </si>
  <si>
    <t>Key expert 7</t>
  </si>
  <si>
    <t>2.2 Costs related to contract in the country of assignment</t>
  </si>
  <si>
    <t>*Settlement against time record (Annex 17 of the General Terms and Conditions of Contract)</t>
  </si>
  <si>
    <r>
      <rPr>
        <b/>
        <sz val="9"/>
        <color rgb="FF000000"/>
        <rFont val="Arial"/>
        <family val="2"/>
      </rPr>
      <t>Invoicing code</t>
    </r>
  </si>
  <si>
    <r>
      <rPr>
        <b/>
        <sz val="9"/>
        <color rgb="FF000000"/>
        <rFont val="Arial"/>
        <family val="2"/>
      </rPr>
      <t>Price</t>
    </r>
  </si>
  <si>
    <t>2.3 National administrative staff</t>
  </si>
  <si>
    <t>* Monthly settlement on proof of employment</t>
  </si>
  <si>
    <t>Lump sum/Number against evidence*</t>
  </si>
  <si>
    <r>
      <rPr>
        <b/>
        <sz val="9"/>
        <color rgb="FFFFFFFF"/>
        <rFont val="Arial"/>
        <family val="2"/>
      </rPr>
      <t>3. Travel expenses</t>
    </r>
  </si>
  <si>
    <t>3. VE Travel expenses</t>
  </si>
  <si>
    <r>
      <rPr>
        <i/>
        <sz val="8"/>
        <color rgb="FF939393"/>
        <rFont val="Arial"/>
        <family val="2"/>
      </rPr>
      <t xml:space="preserve">Include link to current country table of the Federal Government or attach this: </t>
    </r>
  </si>
  <si>
    <t>https://www.bundesfinanzministerium.de/Content/DE/Downloads/BMF_Schreiben/Steuerarten/Lohnsteuer/2025-12-05-steuerliche-behandlung-reisekosten-2026.html</t>
  </si>
  <si>
    <t>*Settlement against time record (Annex 17 of the General Terms and Conditions of Contract) and submission of invoice</t>
  </si>
  <si>
    <r>
      <rPr>
        <b/>
        <sz val="9"/>
        <color rgb="FF000000"/>
        <rFont val="Arial"/>
        <family val="2"/>
      </rPr>
      <t>Sub-item</t>
    </r>
  </si>
  <si>
    <r>
      <rPr>
        <b/>
        <sz val="9"/>
        <color rgb="FF000000"/>
        <rFont val="Arial"/>
        <family val="2"/>
      </rPr>
      <t>Budget/Price</t>
    </r>
  </si>
  <si>
    <t>According to ToR</t>
  </si>
  <si>
    <t>International flights</t>
  </si>
  <si>
    <t>Lump sum/Number</t>
  </si>
  <si>
    <t>National flights</t>
  </si>
  <si>
    <t>Carbon offsets for flights</t>
  </si>
  <si>
    <t>Against evidence</t>
  </si>
  <si>
    <t>A budget is earmarked for settling carbon offsets against evidence.</t>
  </si>
  <si>
    <t>Transfer costs</t>
  </si>
  <si>
    <t>This should be used with public, local, app and others road transportation</t>
  </si>
  <si>
    <t>4. Other costs</t>
  </si>
  <si>
    <t>4. VE Other costs</t>
  </si>
  <si>
    <t>Materials and equipment</t>
  </si>
  <si>
    <t>Acc. to sect. 3.6.5.7 of the Terms and Conditions</t>
  </si>
  <si>
    <r>
      <rPr>
        <b/>
        <sz val="9"/>
        <color rgb="FFFFFFFF"/>
        <rFont val="Arial"/>
        <family val="2"/>
      </rPr>
      <t>5. Total costs</t>
    </r>
  </si>
  <si>
    <t>5. VE Total costs</t>
  </si>
  <si>
    <r>
      <rPr>
        <sz val="9"/>
        <color rgb="FF000000"/>
        <rFont val="Arial"/>
        <family val="2"/>
      </rPr>
      <t>Plus value-added tax</t>
    </r>
    <r>
      <rPr>
        <sz val="9"/>
        <color theme="1"/>
        <rFont val="Arial"/>
        <family val="2"/>
        <scheme val="minor"/>
      </rPr>
      <t xml:space="preserve"> in third country (acc. to sect. 3.3 of the Terms and Conditions)</t>
    </r>
  </si>
  <si>
    <t>Please select</t>
  </si>
  <si>
    <t>Please enter third country (acc. to sect. 3.3 of the Terms and Conditions) or "not applicable"</t>
  </si>
  <si>
    <r>
      <rPr>
        <b/>
        <sz val="9"/>
        <color rgb="FF000000"/>
        <rFont val="Arial"/>
        <family val="2"/>
      </rPr>
      <t xml:space="preserve">Total (net) </t>
    </r>
  </si>
  <si>
    <r>
      <rPr>
        <sz val="9"/>
        <color rgb="FF000000"/>
        <rFont val="Arial"/>
        <family val="2"/>
      </rPr>
      <t>plus value-added tax</t>
    </r>
  </si>
  <si>
    <r>
      <rPr>
        <b/>
        <sz val="9"/>
        <color rgb="FF000000"/>
        <rFont val="Arial"/>
        <family val="2"/>
      </rPr>
      <t>Total (gross)</t>
    </r>
  </si>
  <si>
    <r>
      <rPr>
        <b/>
        <sz val="9"/>
        <color rgb="FFFFFFFF"/>
        <rFont val="Arial"/>
        <family val="2"/>
      </rPr>
      <t>Notes on filling in the table:</t>
    </r>
  </si>
  <si>
    <t>Notes on filling the contract supplement:</t>
  </si>
  <si>
    <r>
      <rPr>
        <b/>
        <sz val="9"/>
        <color rgb="FF000000"/>
        <rFont val="Arial"/>
        <family val="2"/>
      </rPr>
      <t xml:space="preserve">General notes:
</t>
    </r>
  </si>
  <si>
    <r>
      <rPr>
        <b/>
        <sz val="9"/>
        <color rgb="FF000000"/>
        <rFont val="Arial"/>
        <family val="2"/>
      </rPr>
      <t xml:space="preserve">1. Fixed price
</t>
    </r>
    <r>
      <rPr>
        <sz val="9"/>
        <color rgb="FF000000"/>
        <rFont val="Arial"/>
        <family val="2"/>
      </rPr>
      <t xml:space="preserve">1) Fixed prices should be stated only for contracts for works; costing to be done by milestones/partial acceptance
</t>
    </r>
  </si>
  <si>
    <r>
      <rPr>
        <b/>
        <sz val="9"/>
        <color theme="1"/>
        <rFont val="Arial"/>
        <family val="2"/>
      </rPr>
      <t xml:space="preserve">Column I </t>
    </r>
    <r>
      <rPr>
        <sz val="9"/>
        <color theme="1"/>
        <rFont val="Arial"/>
        <family val="2"/>
      </rPr>
      <t xml:space="preserve">shows the original contractually agreed quantity/number (from Column D)
The change in the value as compared with the previous price schedule must be entered in </t>
    </r>
    <r>
      <rPr>
        <b/>
        <sz val="9"/>
        <color theme="1"/>
        <rFont val="Arial"/>
        <family val="2"/>
      </rPr>
      <t>Column J</t>
    </r>
    <r>
      <rPr>
        <sz val="9"/>
        <color theme="1"/>
        <rFont val="Arial"/>
        <family val="2"/>
      </rPr>
      <t xml:space="preserve">; add either ‘-’ to denote a reduction or ‘+’ to denote an increase. 
For example: the expert days of the team leader are to be reduced from 250 expert days to 220 expert days: -30 is entered in Column J.
The new quantity  to be contractually agreed is now displayed in </t>
    </r>
    <r>
      <rPr>
        <b/>
        <sz val="9"/>
        <color theme="1"/>
        <rFont val="Arial"/>
        <family val="2"/>
      </rPr>
      <t>Column K</t>
    </r>
    <r>
      <rPr>
        <sz val="9"/>
        <color theme="1"/>
        <rFont val="Arial"/>
        <family val="2"/>
      </rPr>
      <t xml:space="preserve">.
The resulting new total remuneration for the position is calculated in </t>
    </r>
    <r>
      <rPr>
        <b/>
        <sz val="9"/>
        <color theme="1"/>
        <rFont val="Arial"/>
        <family val="2"/>
      </rPr>
      <t>Column L</t>
    </r>
    <r>
      <rPr>
        <sz val="9"/>
        <color theme="1"/>
        <rFont val="Arial"/>
        <family val="2"/>
      </rPr>
      <t>.</t>
    </r>
  </si>
  <si>
    <r>
      <rPr>
        <b/>
        <sz val="9"/>
        <color rgb="FF000000"/>
        <rFont val="Arial"/>
        <family val="2"/>
      </rPr>
      <t xml:space="preserve">2.1 Fees – daily rate (Section 3.6.1 Terms and Conditions)
</t>
    </r>
    <r>
      <rPr>
        <sz val="9"/>
        <color rgb="FF000000"/>
        <rFont val="Arial"/>
        <family val="2"/>
      </rPr>
      <t>1) Expert pools are priced per category; no names of expert pools to be given (N.N. = anonymous)
2) Names of key experts in the key experts list (spreadsheet 2)</t>
    </r>
  </si>
  <si>
    <r>
      <rPr>
        <b/>
        <sz val="9"/>
        <color rgb="FF000000"/>
        <rFont val="Arial"/>
        <family val="2"/>
      </rPr>
      <t>2.2 Costs related to contract in country of assignment (Section 3.6.2 of the Terms and Conditions)</t>
    </r>
    <r>
      <rPr>
        <sz val="9"/>
        <color rgb="FF000000"/>
        <rFont val="Arial"/>
        <family val="2"/>
      </rPr>
      <t xml:space="preserve">
As of an uninterrupted stay of more than three months in the country of assignment in connection with the contract, and after receiving written confirmation from GIZ, the contractor can invoice as a per diem lump sum the costs incurred for performance of the contract at the usual place where services are provided abroad. The lump sum is paid counting from the first day of the stay relating to the contract.  
Assignments with a continuous duration of up to three months in the country of assignment are invoiced as business trips relating to the contract in accordance with Sections 3.6.4.2 and 3.6.4.3 of these Terms and Conditions.</t>
    </r>
  </si>
  <si>
    <r>
      <rPr>
        <b/>
        <sz val="9"/>
        <color rgb="FF000000"/>
        <rFont val="Arial"/>
        <family val="2"/>
      </rPr>
      <t>5. Value-added tax</t>
    </r>
    <r>
      <rPr>
        <sz val="9"/>
        <color rgb="FF000000"/>
        <rFont val="Arial"/>
        <family val="2"/>
      </rPr>
      <t xml:space="preserve">
Any VAT levied by a third country will be reimbursed only if and to the extent it has been specified in the price schedule (Section 3.3 of the Terms and Conditions). A ‘third country’ is any country that is neither an EU member state nor the place of supply for value-added tax (VAT) purposes (Section 1.1 of the Terms and Conditions). The tenderer must state the value-added tax rate that is relevant for the third country in question.</t>
    </r>
  </si>
  <si>
    <r>
      <rPr>
        <b/>
        <sz val="9"/>
        <color rgb="FF000000"/>
        <rFont val="Arial"/>
        <family val="2"/>
      </rPr>
      <t>Notes on contract supplements/amendments</t>
    </r>
    <r>
      <rPr>
        <sz val="9"/>
        <color rgb="FF000000"/>
        <rFont val="Arial"/>
        <family val="2"/>
      </rPr>
      <t xml:space="preserve">
Additional columns have been provided in this spreadsheet for costing contract supplements (columns J-M). Click on the button above to view them automatically. These provide for entering changes in the specification of inputs, a new overall quantity and the resulting new total. Here you can calculate reductions in the quantity of individual items as well as expansions of the specification of inputs.</t>
    </r>
  </si>
  <si>
    <r>
      <rPr>
        <b/>
        <sz val="9"/>
        <color rgb="FF000000"/>
        <rFont val="Arial"/>
        <family val="2"/>
      </rPr>
      <t>Notes on macros in this template</t>
    </r>
    <r>
      <rPr>
        <sz val="9"/>
        <color rgb="FF000000"/>
        <rFont val="Arial"/>
        <family val="2"/>
      </rPr>
      <t xml:space="preserve">
This file includes several VBA macro functions that are saved in the file format ‘.xlsm’. When the file/template is opened, a warning concerning this content will appear in a yellow bar above the table. You must click on ‘Enable content’ to use the buttons at the top of the sheet. If this is not possible due to the Microsoft security policy, check the file properties and change the corresponding option.</t>
    </r>
  </si>
  <si>
    <r>
      <rPr>
        <b/>
        <sz val="9"/>
        <color rgb="FFFFFFFF"/>
        <rFont val="Arial"/>
        <family val="2"/>
      </rPr>
      <t>List of key experts</t>
    </r>
  </si>
  <si>
    <r>
      <rPr>
        <i/>
        <sz val="8"/>
        <color rgb="FF939393"/>
        <rFont val="Arial"/>
        <family val="2"/>
      </rPr>
      <t>* Only experts for whom contract supplement is required</t>
    </r>
  </si>
  <si>
    <r>
      <rPr>
        <i/>
        <sz val="8"/>
        <color rgb="FF939393"/>
        <rFont val="Arial"/>
        <family val="2"/>
      </rPr>
      <t>** If a key expert is replaced, please state the end date of the assignment in the explanations; enter the starting date of the assignment for the new expert</t>
    </r>
  </si>
  <si>
    <r>
      <rPr>
        <sz val="9"/>
        <color rgb="FF000000"/>
        <rFont val="Arial"/>
        <family val="2"/>
      </rPr>
      <t>Contract no.:</t>
    </r>
  </si>
  <si>
    <r>
      <rPr>
        <sz val="9"/>
        <color rgb="FF000000"/>
        <rFont val="Arial"/>
        <family val="2"/>
      </rPr>
      <t>Project no.:</t>
    </r>
  </si>
  <si>
    <t>Commitment
authorisation no.:</t>
  </si>
  <si>
    <r>
      <rPr>
        <b/>
        <sz val="9"/>
        <color rgb="FF000000"/>
        <rFont val="Arial"/>
        <family val="2"/>
      </rPr>
      <t>Title of price schedule</t>
    </r>
  </si>
  <si>
    <r>
      <rPr>
        <b/>
        <sz val="9"/>
        <color rgb="FF000000"/>
        <rFont val="Arial"/>
        <family val="2"/>
      </rPr>
      <t>First name</t>
    </r>
  </si>
  <si>
    <r>
      <rPr>
        <b/>
        <sz val="9"/>
        <color rgb="FF000000"/>
        <rFont val="Arial"/>
        <family val="2"/>
      </rPr>
      <t>Date of birth</t>
    </r>
  </si>
  <si>
    <r>
      <rPr>
        <b/>
        <sz val="9"/>
        <color rgb="FF000000"/>
        <rFont val="Arial"/>
        <family val="2"/>
      </rPr>
      <t>Place of residence</t>
    </r>
  </si>
  <si>
    <r>
      <rPr>
        <b/>
        <sz val="9"/>
        <color rgb="FF000000"/>
        <rFont val="Arial"/>
        <family val="2"/>
      </rPr>
      <t>Comments</t>
    </r>
  </si>
  <si>
    <r>
      <rPr>
        <sz val="9"/>
        <rFont val="Arial"/>
        <family val="2"/>
      </rPr>
      <t>Key expert 2</t>
    </r>
  </si>
  <si>
    <r>
      <rPr>
        <sz val="9"/>
        <rFont val="Arial"/>
        <family val="2"/>
      </rPr>
      <t>Key expert 3</t>
    </r>
  </si>
  <si>
    <r>
      <rPr>
        <sz val="9"/>
        <rFont val="Arial"/>
        <family val="2"/>
      </rPr>
      <t>Key expert 4</t>
    </r>
  </si>
  <si>
    <r>
      <rPr>
        <sz val="9"/>
        <rFont val="Arial"/>
        <family val="2"/>
      </rPr>
      <t>Key expert 5</t>
    </r>
  </si>
  <si>
    <r>
      <rPr>
        <sz val="9"/>
        <rFont val="Arial"/>
        <family val="2"/>
      </rPr>
      <t>Key expert 6</t>
    </r>
  </si>
  <si>
    <t>Auswahllisten und Cluster</t>
  </si>
  <si>
    <r>
      <rPr>
        <b/>
        <sz val="9"/>
        <color rgb="FF000000"/>
        <rFont val="Arial"/>
        <family val="2"/>
      </rPr>
      <t>Auxiliary cell for line break in merged cells</t>
    </r>
  </si>
  <si>
    <t>Tenderer 30</t>
  </si>
  <si>
    <r>
      <rPr>
        <sz val="9"/>
        <color theme="1"/>
        <rFont val="Arial"/>
        <family val="2"/>
      </rPr>
      <t>Type of reimbursement</t>
    </r>
  </si>
  <si>
    <t>Honorarraster</t>
  </si>
  <si>
    <r>
      <rPr>
        <sz val="9"/>
        <color rgb="FF000000"/>
        <rFont val="Arial"/>
        <family val="2"/>
      </rPr>
      <t>Yes/No</t>
    </r>
  </si>
  <si>
    <t>VAT</t>
  </si>
  <si>
    <r>
      <rPr>
        <sz val="9"/>
        <color rgb="FF000000"/>
        <rFont val="Arial"/>
        <family val="2"/>
      </rPr>
      <t>Please select</t>
    </r>
  </si>
  <si>
    <r>
      <rPr>
        <sz val="9"/>
        <color rgb="FF000000"/>
        <rFont val="Arial"/>
        <family val="2"/>
      </rPr>
      <t>Yes</t>
    </r>
  </si>
  <si>
    <r>
      <rPr>
        <sz val="9"/>
        <color rgb="FF000000"/>
        <rFont val="Arial"/>
        <family val="2"/>
      </rPr>
      <t>No</t>
    </r>
  </si>
  <si>
    <t>not applicable</t>
  </si>
  <si>
    <t>VAT is payable by a third country</t>
  </si>
  <si>
    <t>Number against time record and submission of invoice**</t>
  </si>
  <si>
    <r>
      <rPr>
        <sz val="9"/>
        <color rgb="FF000000"/>
        <rFont val="Arial"/>
        <family val="2"/>
      </rPr>
      <t>Not applicable</t>
    </r>
  </si>
  <si>
    <t>Fixed selection list</t>
  </si>
  <si>
    <t>Teilcluster Eingabe</t>
  </si>
  <si>
    <t>Award expertise cluster</t>
  </si>
  <si>
    <t>Nr</t>
  </si>
  <si>
    <t>Expertise cluster Input</t>
  </si>
  <si>
    <t>A</t>
  </si>
  <si>
    <t>B</t>
  </si>
  <si>
    <t>C</t>
  </si>
  <si>
    <t>D</t>
  </si>
  <si>
    <t>E</t>
  </si>
  <si>
    <t>F</t>
  </si>
  <si>
    <t>G</t>
  </si>
  <si>
    <t>H</t>
  </si>
  <si>
    <t>I</t>
  </si>
  <si>
    <t>Spalte1</t>
  </si>
  <si>
    <t>Organisational and management consulting</t>
  </si>
  <si>
    <t>Strategy consulting</t>
  </si>
  <si>
    <t>Organisational consulting</t>
  </si>
  <si>
    <t>Market, client and commissioning party analyses</t>
  </si>
  <si>
    <t>Personnel selection, management and training</t>
  </si>
  <si>
    <t>Psychological diagnosis</t>
  </si>
  <si>
    <t>Management development and coaching</t>
  </si>
  <si>
    <t>Skills development and training</t>
  </si>
  <si>
    <t>Moderation services</t>
  </si>
  <si>
    <t>Individual and team supervision</t>
  </si>
  <si>
    <t>Mediation/conflict management</t>
  </si>
  <si>
    <t>Individual psychosocial consulting and psychosocial team coaching</t>
  </si>
  <si>
    <t>Rural development, agriculture, fishing and food</t>
  </si>
  <si>
    <t>Policy, strategy, process and organisational consulting with a sectoral priority area</t>
  </si>
  <si>
    <t>Expertise with a sectoral priority area</t>
  </si>
  <si>
    <t>International trade and international standards, global supply chains, complex economic cooperation arrangements</t>
  </si>
  <si>
    <t>Natural resources, biodiversity, oceans/coasts</t>
  </si>
  <si>
    <t>Harnessing natural resources/biodiversity financing and cooperation with the private sector and financial sector</t>
  </si>
  <si>
    <t>Energy and transport and climate change</t>
  </si>
  <si>
    <t>Policy, strategy, process and organisational consulting/experts for financing issues with a sectoral priority area</t>
  </si>
  <si>
    <t>Communication, multimedia and social media</t>
  </si>
  <si>
    <t>Communication advisory services</t>
  </si>
  <si>
    <t>Social media analytics</t>
  </si>
  <si>
    <t>Writing work</t>
  </si>
  <si>
    <t>Photographers</t>
  </si>
  <si>
    <t>Audio/video production</t>
  </si>
  <si>
    <t>Livestreams</t>
  </si>
  <si>
    <t>Graphics services</t>
  </si>
  <si>
    <t>Private sector development and economic policy</t>
  </si>
  <si>
    <t>Policy, strategy, process and organisational consulting with a sectoral priority area and expertise in green/digital economy</t>
  </si>
  <si>
    <t>Sector-specific consulting</t>
  </si>
  <si>
    <t>Crises, conflicts, disasters, displacement and migration</t>
  </si>
  <si>
    <t>Digitalisation</t>
  </si>
  <si>
    <t>Auditing</t>
  </si>
  <si>
    <t>Procurement consulting</t>
  </si>
  <si>
    <t>Sector-specific/process consulting (content requirements)</t>
  </si>
  <si>
    <t>Technical architecture (technical requirements)</t>
  </si>
  <si>
    <t>IT implementation and operation</t>
  </si>
  <si>
    <t>Admin, service, support, DevOps</t>
  </si>
  <si>
    <t>Development (UX design, web/app/software)</t>
  </si>
  <si>
    <t>Vocational education and youth</t>
  </si>
  <si>
    <t>Sector-specific expertise at the intersection with digitalisation, sustainability, private sector development</t>
  </si>
  <si>
    <t>Financial systems and insurance</t>
  </si>
  <si>
    <t>Sector-specific expertise with a focus on development cooperation</t>
  </si>
  <si>
    <t>Expertise in defined special topics in the sector</t>
  </si>
  <si>
    <t>Social protection and health</t>
  </si>
  <si>
    <t>Sector-specific expertise at the intersection with digitalisation/eHealth</t>
  </si>
  <si>
    <t>Democracy, decentralisation, urban development</t>
  </si>
  <si>
    <t>Sector-specific expertise in democracy and decentralisation</t>
  </si>
  <si>
    <t>Sector-specific expertise in urban development and eGovernance/open government</t>
  </si>
  <si>
    <t>Public finance and administration, anti-corruption, integrity</t>
  </si>
  <si>
    <t>Sector-specific expertise with a sectoral priority area</t>
  </si>
  <si>
    <t>Rule of law, human rights &amp; gender, security</t>
  </si>
  <si>
    <t>Environmental management, water, waste, resource efficiency</t>
  </si>
  <si>
    <t>Legal consulting</t>
  </si>
  <si>
    <t>Legal advice to complement the Legal Affairs Unit – hourly rates</t>
  </si>
  <si>
    <t>Legal advice for projects – daily rates</t>
  </si>
  <si>
    <t>---</t>
  </si>
  <si>
    <t>Planning and architectural services</t>
  </si>
  <si>
    <t>Buildings cat. 1 (very complex, e.g.. hospitals)</t>
  </si>
  <si>
    <t>Buildings cat. 2 (moderately complex, e.g. schools, kindergartens, multi-storey)</t>
  </si>
  <si>
    <t>Buildings cat. 3 (slightly complex, e.g. latrines, simple buildings)</t>
  </si>
  <si>
    <t>Fragile context (after a disaster/war) - low and moderate complexity</t>
  </si>
  <si>
    <t>Fragile context (after a disaster/war) - high complexity</t>
  </si>
  <si>
    <t>Translation and interpreting services</t>
  </si>
  <si>
    <t>Liaison interpreting for trade fairs</t>
  </si>
  <si>
    <t>Conference interpreting (simultaneous)</t>
  </si>
  <si>
    <t>Liaison interpreting</t>
  </si>
  <si>
    <t>Liaison interpreting for high-ranking delegations</t>
  </si>
  <si>
    <t>Translation into the target language</t>
  </si>
  <si>
    <t>Revision, proofreading</t>
  </si>
  <si>
    <t>Copy-editing</t>
  </si>
  <si>
    <t>Post-editing a machine translation</t>
  </si>
  <si>
    <t>Monitoring and evaluation</t>
  </si>
  <si>
    <t>Monitoring</t>
  </si>
  <si>
    <t>Evaluation</t>
  </si>
  <si>
    <t>Event management</t>
  </si>
  <si>
    <t>General event management</t>
  </si>
  <si>
    <t>External and internal auditing</t>
  </si>
  <si>
    <t>External auditing – hourly rates for basic services</t>
  </si>
  <si>
    <t>External auditing – hourly rates for appraiser services</t>
  </si>
  <si>
    <t>External auditing – daily rates</t>
  </si>
  <si>
    <t>External auditing and internal auditing – daily rates</t>
  </si>
  <si>
    <t>Dynamische Auswahlliste über Namen dTeilcluster</t>
  </si>
  <si>
    <t xml:space="preserve"> 10047662</t>
  </si>
  <si>
    <t>Other travel expenses</t>
  </si>
  <si>
    <t>Per-diem allowance</t>
  </si>
  <si>
    <t>Accomodation allowance</t>
  </si>
  <si>
    <t>NOT APPLICABLE</t>
  </si>
  <si>
    <t>Type of reimbursement according to sec. 5.3.2 of the ToR.</t>
  </si>
  <si>
    <t>Max. 51,00 EUR according to sec. 5.3.2 of the ToR.</t>
  </si>
  <si>
    <t>Milestone 1</t>
  </si>
  <si>
    <t>Milestone 2</t>
  </si>
  <si>
    <t>Milestone 3</t>
  </si>
  <si>
    <t>Milestone 4</t>
  </si>
  <si>
    <t>Expert pool 1</t>
  </si>
  <si>
    <t>Expert pool 2</t>
  </si>
  <si>
    <t>Flexible remuneration item</t>
  </si>
  <si>
    <t>Price Schedule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</si>
</sst>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 ;\-#,##0.00\ "/>
    <numFmt numFmtId="165" formatCode="#,##0.00;\-#,##0.00;\-"/>
    <numFmt numFmtId="167" formatCode="General;\-General;\-"/>
    <numFmt numFmtId="168" formatCode="\+General;\-General"/>
  </numFmts>
  <fonts count="36" x14ac:knownFonts="1">
    <font>
      <sz val="9"/>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b/>
      <sz val="11"/>
      <color theme="1"/>
      <name val="Arial"/>
      <family val="2"/>
      <scheme val="minor"/>
    </font>
    <font>
      <sz val="3"/>
      <color theme="1"/>
      <name val="Arial"/>
      <family val="2"/>
      <scheme val="minor"/>
    </font>
    <font>
      <sz val="18"/>
      <color theme="3"/>
      <name val="Arial"/>
      <family val="2"/>
      <scheme val="major"/>
    </font>
    <font>
      <u/>
      <sz val="9"/>
      <color theme="10"/>
      <name val="Arial"/>
      <family val="2"/>
      <scheme val="minor"/>
    </font>
    <font>
      <i/>
      <sz val="8"/>
      <color rgb="FF939393"/>
      <name val="Arial"/>
      <family val="2"/>
    </font>
    <font>
      <sz val="9"/>
      <color rgb="FF000000"/>
      <name val="Arial"/>
      <family val="2"/>
    </font>
    <font>
      <b/>
      <sz val="9"/>
      <color rgb="FFFFFFFF"/>
      <name val="Arial"/>
      <family val="2"/>
    </font>
    <font>
      <b/>
      <sz val="9"/>
      <color rgb="FF000000"/>
      <name val="Arial"/>
      <family val="2"/>
    </font>
    <font>
      <sz val="9"/>
      <name val="Arial"/>
      <family val="2"/>
    </font>
    <font>
      <b/>
      <sz val="9"/>
      <color theme="1"/>
      <name val="Arial"/>
      <family val="2"/>
    </font>
    <font>
      <sz val="9"/>
      <color theme="1"/>
      <name val="Arial"/>
      <family val="2"/>
    </font>
    <font>
      <b/>
      <sz val="9"/>
      <color indexed="81"/>
      <name val="Segoe UI"/>
      <family val="2"/>
    </font>
    <font>
      <sz val="9"/>
      <color indexed="81"/>
      <name val="Segoe UI"/>
      <family val="2"/>
    </font>
    <font>
      <u/>
      <sz val="9"/>
      <color rgb="FFC00000"/>
      <name val="Arial"/>
      <family val="2"/>
      <scheme val="minor"/>
    </font>
    <font>
      <i/>
      <sz val="9"/>
      <color rgb="FFFF0000"/>
      <name val="Arial"/>
      <family val="2"/>
      <scheme val="minor"/>
    </font>
    <font>
      <i/>
      <sz val="8"/>
      <color theme="8"/>
      <name val="Arial"/>
      <family val="2"/>
      <scheme val="minor"/>
    </font>
    <font>
      <sz val="9"/>
      <color rgb="FFFF0000"/>
      <name val="Arial"/>
      <family val="2"/>
      <scheme val="minor"/>
    </font>
    <font>
      <sz val="11"/>
      <color rgb="FFFF0000"/>
      <name val="Arial"/>
      <family val="2"/>
      <scheme val="minor"/>
    </font>
    <font>
      <b/>
      <sz val="11"/>
      <color rgb="FF000000"/>
      <name val="Arial"/>
      <family val="2"/>
      <scheme val="minor"/>
    </font>
    <font>
      <sz val="10"/>
      <color rgb="FF000000"/>
      <name val="Arial"/>
      <family val="2"/>
    </font>
    <font>
      <i/>
      <sz val="8"/>
      <color theme="6" tint="-0.249977111117893"/>
      <name val="Arial"/>
      <family val="2"/>
      <scheme val="minor"/>
    </font>
    <font>
      <sz val="9"/>
      <color rgb="FF000000"/>
      <name val="Arial"/>
      <family val="2"/>
      <scheme val="minor"/>
    </font>
    <font>
      <sz val="18"/>
      <color theme="1"/>
      <name val="Arial"/>
      <family val="2"/>
      <scheme val="minor"/>
    </font>
    <font>
      <b/>
      <sz val="8"/>
      <color theme="1"/>
      <name val="Arial"/>
      <family val="2"/>
      <scheme val="minor"/>
    </font>
  </fonts>
  <fills count="11">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rgb="FFFFFFCC"/>
      </patternFill>
    </fill>
    <fill>
      <patternFill patternType="solid">
        <fgColor theme="4" tint="-0.499984740745262"/>
        <bgColor indexed="64"/>
      </patternFill>
    </fill>
    <fill>
      <patternFill patternType="solid">
        <fgColor theme="0"/>
        <bgColor indexed="64"/>
      </patternFill>
    </fill>
    <fill>
      <patternFill patternType="solid">
        <fgColor theme="4"/>
        <bgColor theme="4"/>
      </patternFill>
    </fill>
    <fill>
      <patternFill patternType="solid">
        <fgColor theme="4" tint="0.79998168889431442"/>
        <bgColor theme="4" tint="0.79998168889431442"/>
      </patternFill>
    </fill>
  </fills>
  <borders count="16">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theme="3"/>
      </left>
      <right style="thick">
        <color theme="3"/>
      </right>
      <top style="thick">
        <color theme="3"/>
      </top>
      <bottom style="thick">
        <color theme="3"/>
      </bottom>
      <diagonal/>
    </border>
    <border>
      <left style="thin">
        <color rgb="FFB2B2B2"/>
      </left>
      <right style="thin">
        <color rgb="FFB2B2B2"/>
      </right>
      <top style="thin">
        <color rgb="FFB2B2B2"/>
      </top>
      <bottom style="thin">
        <color rgb="FFB2B2B2"/>
      </bottom>
      <diagonal/>
    </border>
    <border>
      <left/>
      <right style="medium">
        <color indexed="64"/>
      </right>
      <top/>
      <bottom style="medium">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s>
  <cellStyleXfs count="20">
    <xf numFmtId="0" fontId="0" fillId="0" borderId="0">
      <alignment vertical="center"/>
    </xf>
    <xf numFmtId="0" fontId="4" fillId="2" borderId="1" applyNumberFormat="0" applyProtection="0">
      <alignment horizontal="center" vertical="center" wrapText="1"/>
    </xf>
    <xf numFmtId="0" fontId="9" fillId="4" borderId="12" applyNumberFormat="0" applyAlignment="0" applyProtection="0"/>
    <xf numFmtId="0" fontId="4" fillId="0" borderId="0" applyNumberFormat="0" applyFill="0" applyBorder="0" applyAlignment="0" applyProtection="0"/>
    <xf numFmtId="0" fontId="7" fillId="0" borderId="0" applyNumberFormat="0" applyFill="0" applyBorder="0" applyAlignment="0" applyProtection="0"/>
    <xf numFmtId="0" fontId="3" fillId="5" borderId="0" applyNumberFormat="0" applyAlignment="0">
      <protection locked="0"/>
    </xf>
    <xf numFmtId="0" fontId="3" fillId="0" borderId="2" applyNumberFormat="0">
      <alignment vertical="center" wrapText="1"/>
    </xf>
    <xf numFmtId="0" fontId="6" fillId="5" borderId="3" applyNumberFormat="0">
      <alignment vertical="center" shrinkToFit="1"/>
      <protection locked="0"/>
    </xf>
    <xf numFmtId="4" fontId="6" fillId="5" borderId="3">
      <alignment vertical="center" shrinkToFit="1"/>
      <protection locked="0"/>
    </xf>
    <xf numFmtId="49" fontId="6" fillId="5" borderId="3" applyNumberFormat="0">
      <alignment vertical="center" wrapText="1"/>
      <protection locked="0"/>
    </xf>
    <xf numFmtId="165" fontId="3" fillId="0" borderId="2" applyFont="0" applyFill="0" applyAlignment="0" applyProtection="0"/>
    <xf numFmtId="0" fontId="4" fillId="0" borderId="4" applyNumberFormat="0" applyFill="0" applyAlignment="0" applyProtection="0"/>
    <xf numFmtId="0" fontId="14" fillId="0" borderId="0" applyNumberFormat="0" applyFill="0" applyBorder="0" applyAlignment="0" applyProtection="0"/>
    <xf numFmtId="9" fontId="3" fillId="0" borderId="0" applyFont="0" applyFill="0" applyBorder="0" applyAlignment="0" applyProtection="0"/>
    <xf numFmtId="0" fontId="15" fillId="0" borderId="0" applyNumberFormat="0" applyFill="0" applyBorder="0" applyAlignment="0" applyProtection="0">
      <alignment vertical="center"/>
    </xf>
    <xf numFmtId="0" fontId="3" fillId="6" borderId="13" applyNumberFormat="0" applyFont="0" applyAlignment="0" applyProtection="0"/>
    <xf numFmtId="0" fontId="25" fillId="0" borderId="0" applyNumberFormat="0" applyFill="0" applyBorder="0" applyAlignment="0" applyProtection="0">
      <alignment vertical="center"/>
    </xf>
    <xf numFmtId="0" fontId="26" fillId="0" borderId="0" applyNumberFormat="0" applyFill="0" applyBorder="0" applyAlignment="0" applyProtection="0"/>
    <xf numFmtId="0" fontId="2" fillId="3" borderId="0" applyNumberFormat="0" applyBorder="0">
      <alignment vertical="center" shrinkToFit="1"/>
      <protection locked="0"/>
    </xf>
    <xf numFmtId="0" fontId="2" fillId="3" borderId="0" applyNumberFormat="0" applyBorder="0">
      <alignment vertical="center" shrinkToFit="1"/>
      <protection locked="0"/>
    </xf>
  </cellStyleXfs>
  <cellXfs count="119">
    <xf numFmtId="0" fontId="0" fillId="0" borderId="0" xfId="0">
      <alignment vertical="center"/>
    </xf>
    <xf numFmtId="0" fontId="5" fillId="0" borderId="0" xfId="0" applyFont="1">
      <alignment vertical="center"/>
    </xf>
    <xf numFmtId="0" fontId="4" fillId="2" borderId="1" xfId="1">
      <alignment horizontal="center" vertical="center" wrapText="1"/>
    </xf>
    <xf numFmtId="0" fontId="0" fillId="0" borderId="0" xfId="0" applyAlignment="1">
      <alignment horizontal="left" vertical="center"/>
    </xf>
    <xf numFmtId="0" fontId="4" fillId="0" borderId="4" xfId="11" applyAlignment="1">
      <alignment vertical="center"/>
    </xf>
    <xf numFmtId="0" fontId="7" fillId="0" borderId="0" xfId="4" applyAlignment="1">
      <alignment vertical="center"/>
    </xf>
    <xf numFmtId="0" fontId="0" fillId="0" borderId="2" xfId="6" applyFont="1">
      <alignment vertical="center" wrapText="1"/>
    </xf>
    <xf numFmtId="0" fontId="5" fillId="0" borderId="0" xfId="0" applyFont="1" applyAlignment="1">
      <alignment horizontal="left" vertical="center"/>
    </xf>
    <xf numFmtId="0" fontId="6" fillId="5" borderId="3" xfId="7" applyAlignment="1">
      <alignment vertical="center"/>
      <protection locked="0"/>
    </xf>
    <xf numFmtId="165" fontId="0" fillId="0" borderId="2" xfId="10" applyFont="1" applyAlignment="1">
      <alignment vertical="center"/>
    </xf>
    <xf numFmtId="39" fontId="4" fillId="0" borderId="4" xfId="11" applyNumberFormat="1" applyAlignment="1">
      <alignment vertical="center"/>
    </xf>
    <xf numFmtId="49" fontId="6" fillId="5" borderId="3" xfId="9">
      <alignment vertical="center" wrapText="1"/>
      <protection locked="0"/>
    </xf>
    <xf numFmtId="0" fontId="3" fillId="0" borderId="4" xfId="11" applyFont="1" applyAlignment="1">
      <alignment vertical="center"/>
    </xf>
    <xf numFmtId="164" fontId="4" fillId="0" borderId="4" xfId="11" applyNumberFormat="1" applyAlignment="1">
      <alignment vertical="center"/>
    </xf>
    <xf numFmtId="164" fontId="3" fillId="0" borderId="4" xfId="11" applyNumberFormat="1" applyFont="1" applyAlignment="1">
      <alignment vertical="center"/>
    </xf>
    <xf numFmtId="49" fontId="5" fillId="0" borderId="0" xfId="0" applyNumberFormat="1" applyFont="1">
      <alignment vertical="center"/>
    </xf>
    <xf numFmtId="14" fontId="5" fillId="0" borderId="0" xfId="0" applyNumberFormat="1" applyFont="1">
      <alignment vertical="center"/>
    </xf>
    <xf numFmtId="14" fontId="0" fillId="0" borderId="0" xfId="0" applyNumberFormat="1" applyAlignment="1">
      <alignment horizontal="left" vertical="center"/>
    </xf>
    <xf numFmtId="0" fontId="0" fillId="0" borderId="0" xfId="0" applyAlignment="1">
      <alignment horizontal="left" vertical="center" indent="1"/>
    </xf>
    <xf numFmtId="0" fontId="5" fillId="0" borderId="0" xfId="0" applyFont="1" applyAlignment="1">
      <alignment horizontal="left" vertical="center" indent="1"/>
    </xf>
    <xf numFmtId="0" fontId="0" fillId="0" borderId="4" xfId="0" applyBorder="1">
      <alignment vertical="center"/>
    </xf>
    <xf numFmtId="0" fontId="10" fillId="0" borderId="0" xfId="0" applyFont="1">
      <alignment vertical="center"/>
    </xf>
    <xf numFmtId="49" fontId="6" fillId="0" borderId="2" xfId="6" applyNumberFormat="1" applyFont="1">
      <alignment vertical="center" wrapText="1"/>
    </xf>
    <xf numFmtId="0" fontId="11" fillId="0" borderId="0" xfId="0" applyFont="1">
      <alignment vertical="center"/>
    </xf>
    <xf numFmtId="14" fontId="6" fillId="5" borderId="3" xfId="9" applyNumberFormat="1">
      <alignment vertical="center" wrapText="1"/>
      <protection locked="0"/>
    </xf>
    <xf numFmtId="0" fontId="13" fillId="0" borderId="0" xfId="0" applyFont="1">
      <alignment vertical="center"/>
    </xf>
    <xf numFmtId="0" fontId="0" fillId="0" borderId="2" xfId="6" applyFont="1" applyAlignment="1">
      <alignment horizontal="center" vertical="center"/>
    </xf>
    <xf numFmtId="0" fontId="0" fillId="0" borderId="2" xfId="6" applyFont="1" applyAlignment="1">
      <alignment horizontal="center" vertical="center" shrinkToFit="1"/>
    </xf>
    <xf numFmtId="4" fontId="6" fillId="5" borderId="3" xfId="8">
      <alignment vertical="center" shrinkToFit="1"/>
      <protection locked="0"/>
    </xf>
    <xf numFmtId="0" fontId="9" fillId="4" borderId="12" xfId="2" applyAlignment="1">
      <alignment vertical="center"/>
    </xf>
    <xf numFmtId="49" fontId="0" fillId="0" borderId="0" xfId="0" applyNumberFormat="1">
      <alignment vertical="center"/>
    </xf>
    <xf numFmtId="0" fontId="0" fillId="0" borderId="0" xfId="0" applyAlignment="1">
      <alignment vertical="center" wrapText="1"/>
    </xf>
    <xf numFmtId="167" fontId="3" fillId="0" borderId="2" xfId="6" applyNumberFormat="1" applyAlignment="1">
      <alignment horizontal="center" vertical="center"/>
    </xf>
    <xf numFmtId="168" fontId="6" fillId="5" borderId="3" xfId="7" applyNumberFormat="1" applyAlignment="1">
      <alignment horizontal="center" vertical="center"/>
      <protection locked="0"/>
    </xf>
    <xf numFmtId="165" fontId="3" fillId="0" borderId="2" xfId="10" applyAlignment="1">
      <alignment vertical="center"/>
    </xf>
    <xf numFmtId="9" fontId="3" fillId="0" borderId="4" xfId="13" applyFont="1" applyBorder="1" applyAlignment="1">
      <alignment horizontal="left" vertical="center"/>
    </xf>
    <xf numFmtId="49" fontId="0" fillId="0" borderId="8" xfId="0" applyNumberFormat="1" applyBorder="1" applyAlignment="1">
      <alignment vertical="center" wrapText="1"/>
    </xf>
    <xf numFmtId="0" fontId="4" fillId="0" borderId="0" xfId="0" applyFont="1">
      <alignment vertical="center"/>
    </xf>
    <xf numFmtId="164" fontId="4" fillId="0" borderId="0" xfId="11" applyNumberFormat="1" applyBorder="1" applyAlignment="1">
      <alignment horizontal="left" vertical="center"/>
    </xf>
    <xf numFmtId="0" fontId="5" fillId="0" borderId="9" xfId="0" applyFont="1" applyBorder="1">
      <alignment vertical="center"/>
    </xf>
    <xf numFmtId="0" fontId="0" fillId="0" borderId="10" xfId="0" applyBorder="1">
      <alignment vertical="center"/>
    </xf>
    <xf numFmtId="0" fontId="0" fillId="0" borderId="11" xfId="0" applyBorder="1">
      <alignment vertical="center"/>
    </xf>
    <xf numFmtId="0" fontId="4" fillId="0" borderId="0" xfId="3" applyAlignment="1">
      <alignment vertical="center"/>
    </xf>
    <xf numFmtId="0" fontId="3" fillId="0" borderId="2" xfId="6" applyAlignment="1">
      <alignment horizontal="center" vertical="center" wrapText="1"/>
    </xf>
    <xf numFmtId="0" fontId="17" fillId="0" borderId="0" xfId="0" applyFont="1">
      <alignment vertical="center"/>
    </xf>
    <xf numFmtId="0" fontId="19" fillId="2" borderId="1" xfId="1" applyFont="1">
      <alignment horizontal="center" vertical="center" wrapText="1"/>
    </xf>
    <xf numFmtId="0" fontId="17" fillId="0" borderId="0" xfId="0" applyFont="1" applyAlignment="1">
      <alignment vertical="center" wrapText="1"/>
    </xf>
    <xf numFmtId="0" fontId="17" fillId="0" borderId="2" xfId="6" applyFont="1">
      <alignment vertical="center" wrapText="1"/>
    </xf>
    <xf numFmtId="0" fontId="0" fillId="7" borderId="0" xfId="0" applyFill="1">
      <alignment vertical="center"/>
    </xf>
    <xf numFmtId="0" fontId="14" fillId="0" borderId="0" xfId="12" applyAlignment="1">
      <alignment vertical="center"/>
    </xf>
    <xf numFmtId="0" fontId="4" fillId="8" borderId="4" xfId="3" applyFill="1" applyBorder="1" applyAlignment="1">
      <alignment vertical="center"/>
    </xf>
    <xf numFmtId="0" fontId="0" fillId="8" borderId="4" xfId="0" applyFill="1" applyBorder="1">
      <alignment vertical="center"/>
    </xf>
    <xf numFmtId="0" fontId="27" fillId="0" borderId="0" xfId="17" applyFont="1" applyAlignment="1"/>
    <xf numFmtId="0" fontId="18" fillId="4" borderId="12" xfId="2" applyFont="1" applyAlignment="1">
      <alignment vertical="center"/>
    </xf>
    <xf numFmtId="49" fontId="20" fillId="5" borderId="3" xfId="9" applyFont="1">
      <alignment vertical="center" wrapText="1"/>
      <protection locked="0"/>
    </xf>
    <xf numFmtId="0" fontId="28" fillId="0" borderId="0" xfId="0" applyFont="1">
      <alignment vertical="center"/>
    </xf>
    <xf numFmtId="0" fontId="28" fillId="0" borderId="0" xfId="0" applyFont="1" applyAlignment="1">
      <alignment vertical="center" wrapText="1"/>
    </xf>
    <xf numFmtId="0" fontId="29" fillId="0" borderId="8" xfId="0" applyFont="1" applyBorder="1" applyAlignment="1">
      <alignment horizontal="left" vertical="center" wrapText="1"/>
    </xf>
    <xf numFmtId="0" fontId="30" fillId="0" borderId="0" xfId="0" applyFont="1">
      <alignment vertical="center"/>
    </xf>
    <xf numFmtId="0" fontId="31" fillId="0" borderId="14" xfId="0" applyFont="1" applyBorder="1" applyAlignment="1">
      <alignment vertical="center" wrapText="1"/>
    </xf>
    <xf numFmtId="0" fontId="0" fillId="0" borderId="0" xfId="0" quotePrefix="1" applyAlignment="1">
      <alignment vertical="center" wrapText="1"/>
    </xf>
    <xf numFmtId="0" fontId="4" fillId="0" borderId="0" xfId="3" applyBorder="1" applyAlignment="1" applyProtection="1">
      <alignment vertical="center"/>
      <protection locked="0"/>
    </xf>
    <xf numFmtId="0" fontId="0" fillId="0" borderId="0" xfId="0" applyProtection="1">
      <alignment vertical="center"/>
      <protection locked="0"/>
    </xf>
    <xf numFmtId="0" fontId="17" fillId="0" borderId="14" xfId="0" applyFont="1" applyBorder="1" applyAlignment="1">
      <alignment vertical="center" wrapText="1"/>
    </xf>
    <xf numFmtId="0" fontId="17" fillId="0" borderId="0" xfId="0" applyFont="1" applyAlignment="1">
      <alignment horizontal="left" vertical="center" wrapText="1"/>
    </xf>
    <xf numFmtId="0" fontId="4" fillId="8" borderId="4" xfId="3" applyFill="1" applyBorder="1" applyAlignment="1"/>
    <xf numFmtId="0" fontId="7" fillId="0" borderId="0" xfId="4" applyAlignment="1" applyProtection="1">
      <alignment vertical="center"/>
    </xf>
    <xf numFmtId="9" fontId="6" fillId="5" borderId="4" xfId="13" applyFont="1" applyFill="1" applyBorder="1" applyAlignment="1" applyProtection="1">
      <alignment vertical="center" wrapText="1"/>
      <protection locked="0"/>
    </xf>
    <xf numFmtId="39" fontId="13" fillId="0" borderId="0" xfId="0" applyNumberFormat="1" applyFont="1">
      <alignment vertical="center"/>
    </xf>
    <xf numFmtId="0" fontId="9" fillId="9" borderId="15" xfId="0" applyFont="1" applyFill="1" applyBorder="1">
      <alignment vertical="center"/>
    </xf>
    <xf numFmtId="0" fontId="0" fillId="10" borderId="15" xfId="0" applyFill="1" applyBorder="1">
      <alignment vertical="center"/>
    </xf>
    <xf numFmtId="0" fontId="0" fillId="0" borderId="15" xfId="0" applyBorder="1" applyAlignment="1">
      <alignment vertical="center" wrapText="1"/>
    </xf>
    <xf numFmtId="0" fontId="3" fillId="0" borderId="4" xfId="11" applyFont="1" applyAlignment="1">
      <alignment vertical="center" wrapText="1"/>
    </xf>
    <xf numFmtId="9" fontId="6" fillId="5" borderId="7" xfId="13" applyFont="1" applyFill="1" applyBorder="1" applyAlignment="1" applyProtection="1">
      <alignment vertical="center" wrapText="1"/>
      <protection locked="0"/>
    </xf>
    <xf numFmtId="0" fontId="32" fillId="0" borderId="0" xfId="0" applyFont="1">
      <alignment vertical="center"/>
    </xf>
    <xf numFmtId="0" fontId="0" fillId="0" borderId="2" xfId="6" applyFont="1" applyProtection="1">
      <alignment vertical="center" wrapText="1"/>
      <protection locked="0"/>
    </xf>
    <xf numFmtId="0" fontId="0" fillId="0" borderId="4" xfId="11" applyFont="1" applyFill="1" applyAlignment="1">
      <alignment vertical="center" wrapText="1"/>
    </xf>
    <xf numFmtId="0" fontId="33" fillId="0" borderId="0" xfId="0" applyFont="1">
      <alignment vertical="center"/>
    </xf>
    <xf numFmtId="0" fontId="7" fillId="0" borderId="0" xfId="14" applyFont="1" applyFill="1" applyAlignment="1">
      <alignment vertical="center"/>
    </xf>
    <xf numFmtId="0" fontId="17" fillId="0" borderId="2" xfId="6" applyFont="1" applyAlignment="1">
      <alignment vertical="center"/>
    </xf>
    <xf numFmtId="0" fontId="34" fillId="6" borderId="13" xfId="15" applyFont="1" applyAlignment="1" applyProtection="1">
      <alignment horizontal="left" vertical="center" wrapText="1"/>
      <protection locked="0"/>
    </xf>
    <xf numFmtId="0" fontId="0" fillId="8" borderId="0" xfId="0" applyFill="1">
      <alignment vertical="center"/>
    </xf>
    <xf numFmtId="0" fontId="16" fillId="0" borderId="0" xfId="4" applyFont="1" applyFill="1" applyAlignment="1">
      <alignment vertical="center"/>
    </xf>
    <xf numFmtId="49" fontId="20" fillId="0" borderId="2" xfId="6" applyNumberFormat="1" applyFont="1">
      <alignment vertical="center" wrapText="1"/>
    </xf>
    <xf numFmtId="4" fontId="6" fillId="5" borderId="3" xfId="9" applyNumberFormat="1">
      <alignment vertical="center" wrapText="1"/>
      <protection locked="0"/>
    </xf>
    <xf numFmtId="49" fontId="6" fillId="5" borderId="3" xfId="9" quotePrefix="1">
      <alignment vertical="center" wrapText="1"/>
      <protection locked="0"/>
    </xf>
    <xf numFmtId="164" fontId="35" fillId="0" borderId="4" xfId="11" applyNumberFormat="1" applyFont="1" applyAlignment="1">
      <alignment vertical="center"/>
    </xf>
    <xf numFmtId="0" fontId="6" fillId="5" borderId="3" xfId="9" applyNumberFormat="1" applyProtection="1">
      <alignment vertical="center" wrapText="1"/>
    </xf>
    <xf numFmtId="4" fontId="6" fillId="5" borderId="3" xfId="9" applyNumberFormat="1" applyProtection="1">
      <alignment vertical="center" wrapText="1"/>
    </xf>
    <xf numFmtId="165" fontId="0" fillId="0" borderId="2" xfId="10" applyFont="1" applyAlignment="1" applyProtection="1">
      <alignment vertical="center"/>
    </xf>
    <xf numFmtId="49" fontId="6" fillId="5" borderId="3" xfId="9" quotePrefix="1" applyProtection="1">
      <alignment vertical="center" wrapText="1"/>
    </xf>
    <xf numFmtId="49" fontId="6" fillId="5" borderId="4" xfId="9" applyBorder="1" applyAlignment="1">
      <alignment horizontal="left" vertical="center" wrapText="1"/>
      <protection locked="0"/>
    </xf>
    <xf numFmtId="0" fontId="17" fillId="0" borderId="0" xfId="0" applyFont="1" applyAlignment="1">
      <alignment horizontal="left" vertical="center" wrapText="1" indent="1"/>
    </xf>
    <xf numFmtId="0" fontId="3" fillId="0" borderId="2" xfId="6">
      <alignment vertical="center" wrapText="1"/>
    </xf>
    <xf numFmtId="4" fontId="3" fillId="0" borderId="2" xfId="6" applyNumberFormat="1">
      <alignment vertical="center" wrapText="1"/>
    </xf>
    <xf numFmtId="0" fontId="7" fillId="0" borderId="0" xfId="4" applyAlignment="1">
      <alignment vertical="center"/>
    </xf>
    <xf numFmtId="0" fontId="7" fillId="0" borderId="0" xfId="4" applyAlignment="1" applyProtection="1">
      <alignment vertical="center"/>
    </xf>
    <xf numFmtId="0" fontId="17" fillId="0" borderId="0" xfId="0" applyFont="1"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17"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4" fillId="0" borderId="0" xfId="0" applyFont="1" applyAlignment="1">
      <alignment horizontal="left" vertical="center"/>
    </xf>
    <xf numFmtId="0" fontId="22" fillId="0" borderId="0" xfId="0" applyFont="1" applyAlignment="1">
      <alignment horizontal="left" vertical="top" wrapText="1"/>
    </xf>
    <xf numFmtId="0" fontId="0" fillId="0" borderId="0" xfId="0" applyAlignment="1">
      <alignment horizontal="left" vertical="top" wrapText="1"/>
    </xf>
    <xf numFmtId="0" fontId="4" fillId="2" borderId="5" xfId="1" applyBorder="1">
      <alignment horizontal="center" vertical="center" wrapText="1"/>
    </xf>
    <xf numFmtId="0" fontId="4" fillId="2" borderId="6" xfId="1" applyBorder="1">
      <alignment horizontal="center" vertical="center" wrapText="1"/>
    </xf>
    <xf numFmtId="49" fontId="3" fillId="5" borderId="0" xfId="5" applyNumberFormat="1" applyAlignment="1">
      <alignment vertical="center" shrinkToFit="1"/>
      <protection locked="0"/>
    </xf>
    <xf numFmtId="14" fontId="3" fillId="5" borderId="0" xfId="5" applyNumberFormat="1" applyAlignment="1">
      <alignment horizontal="left" vertical="center" shrinkToFit="1"/>
      <protection locked="0"/>
    </xf>
    <xf numFmtId="49" fontId="0" fillId="5" borderId="0" xfId="5" applyNumberFormat="1" applyFont="1" applyAlignment="1">
      <alignment vertical="center" shrinkToFit="1"/>
      <protection locked="0"/>
    </xf>
    <xf numFmtId="0" fontId="4" fillId="2" borderId="0" xfId="3" applyFill="1" applyAlignment="1">
      <alignment horizontal="left" vertical="center"/>
    </xf>
    <xf numFmtId="0" fontId="19" fillId="0" borderId="0" xfId="0" applyFont="1" applyAlignment="1" applyProtection="1">
      <alignment horizontal="left" vertical="top" wrapText="1"/>
      <protection locked="0"/>
    </xf>
    <xf numFmtId="0" fontId="4" fillId="0" borderId="0" xfId="0" applyFont="1" applyAlignment="1" applyProtection="1">
      <alignment horizontal="left" vertical="top" wrapText="1"/>
      <protection locked="0"/>
    </xf>
    <xf numFmtId="0" fontId="9" fillId="4" borderId="12" xfId="2" applyAlignment="1">
      <alignment vertical="center" wrapText="1"/>
    </xf>
    <xf numFmtId="49" fontId="3" fillId="0" borderId="2" xfId="6" applyNumberFormat="1">
      <alignment vertical="center" wrapText="1"/>
    </xf>
    <xf numFmtId="49" fontId="3" fillId="0" borderId="2" xfId="6" applyNumberFormat="1">
      <alignment vertical="center" wrapText="1"/>
    </xf>
    <xf numFmtId="0" fontId="3" fillId="0" borderId="2" xfId="6" applyNumberFormat="1">
      <alignment vertical="center" wrapText="1"/>
    </xf>
    <xf numFmtId="0" fontId="1" fillId="0" borderId="4" xfId="0" applyFont="1" applyBorder="1" applyAlignment="1">
      <alignment vertical="center" wrapText="1"/>
    </xf>
    <xf numFmtId="0" fontId="12" fillId="0" borderId="4" xfId="0" applyFont="1" applyBorder="1" applyAlignment="1">
      <alignment horizontal="left" vertical="center" wrapText="1"/>
    </xf>
    <xf numFmtId="49" fontId="3" fillId="5" borderId="0" xfId="5" applyNumberFormat="1" applyAlignment="1">
      <alignment vertical="center"/>
      <protection locked="0"/>
    </xf>
  </cellXfs>
  <cellStyles count="20">
    <cellStyle name="Beschriftung" xfId="6" xr:uid="{00000000-0005-0000-0000-000000000000}"/>
    <cellStyle name="Besuchter Hyperlink" xfId="16" builtinId="9" customBuiltin="1"/>
    <cellStyle name="Eingabe" xfId="5" builtinId="20" customBuiltin="1"/>
    <cellStyle name="Eingabe 2" xfId="19" xr:uid="{E2C844A4-CFCC-4214-A958-D7EF9C5DC2B2}"/>
    <cellStyle name="Eingabe Betrag" xfId="8" xr:uid="{00000000-0005-0000-0000-000001000000}"/>
    <cellStyle name="Eingabe Tabelle" xfId="9" xr:uid="{00000000-0005-0000-0000-000002000000}"/>
    <cellStyle name="Eingabe Zahl" xfId="7" xr:uid="{00000000-0005-0000-0000-000003000000}"/>
    <cellStyle name="Ergebniszeile" xfId="11" xr:uid="{00000000-0005-0000-0000-000004000000}"/>
    <cellStyle name="Erklärender Text" xfId="4" builtinId="53" customBuiltin="1"/>
    <cellStyle name="Input" xfId="18" xr:uid="{EC4828B1-4AA6-464A-A250-521CEC4AE9D3}"/>
    <cellStyle name="Link" xfId="14" builtinId="8"/>
    <cellStyle name="Notiz" xfId="15" builtinId="10"/>
    <cellStyle name="Prozent" xfId="13" builtinId="5"/>
    <cellStyle name="Standard" xfId="0" builtinId="0" customBuiltin="1"/>
    <cellStyle name="Tabelle Zahl" xfId="10" xr:uid="{00000000-0005-0000-0000-00000D000000}"/>
    <cellStyle name="Überschrift" xfId="12" builtinId="15"/>
    <cellStyle name="Überschrift 2" xfId="1" builtinId="17" customBuiltin="1"/>
    <cellStyle name="Überschrift 3" xfId="2" builtinId="18" customBuiltin="1"/>
    <cellStyle name="Überschrift 4" xfId="3" builtinId="19" customBuiltin="1"/>
    <cellStyle name="Warnender Text" xfId="17" builtinId="11" customBuiltin="1"/>
  </cellStyles>
  <dxfs count="25">
    <dxf>
      <fill>
        <patternFill>
          <bgColor rgb="FFFF0000"/>
        </patternFill>
      </fill>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fill>
        <patternFill patternType="solid">
          <fgColor indexed="64"/>
          <bgColor theme="4" tint="-0.499984740745262"/>
        </patternFill>
      </fill>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0" formatCode="General"/>
    </dxf>
    <dxf>
      <font>
        <strike val="0"/>
        <outline val="0"/>
        <shadow val="0"/>
        <u val="none"/>
        <vertAlign val="baseline"/>
        <sz val="9"/>
        <color theme="1"/>
        <name val="Arial"/>
        <family val="2"/>
      </font>
    </dxf>
  </dxfs>
  <tableStyles count="0" defaultTableStyle="TableStyleMedium2" defaultPivotStyle="PivotStyleLight16"/>
  <colors>
    <mruColors>
      <color rgb="FF66CCFF"/>
      <color rgb="FFFCFCFF"/>
      <color rgb="FFFFCCCC"/>
      <color rgb="FF99FF99"/>
      <color rgb="FF00FFFF"/>
      <color rgb="FF008000"/>
      <color rgb="FFFEF7E6"/>
      <color rgb="FFFFF9EB"/>
      <color rgb="FFFFED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676275</xdr:rowOff>
    </xdr:from>
    <xdr:to>
      <xdr:col>7</xdr:col>
      <xdr:colOff>19049</xdr:colOff>
      <xdr:row>0</xdr:row>
      <xdr:rowOff>933450</xdr:rowOff>
    </xdr:to>
    <xdr:sp macro="" textlink="">
      <xdr:nvSpPr>
        <xdr:cNvPr id="13" name="Rechteck 12">
          <a:extLst>
            <a:ext uri="{FF2B5EF4-FFF2-40B4-BE49-F238E27FC236}">
              <a16:creationId xmlns:a16="http://schemas.microsoft.com/office/drawing/2014/main" id="{97558BAC-A595-4F20-9CC0-8B23F9F58833}"/>
            </a:ext>
          </a:extLst>
        </xdr:cNvPr>
        <xdr:cNvSpPr/>
      </xdr:nvSpPr>
      <xdr:spPr>
        <a:xfrm>
          <a:off x="152400" y="676275"/>
          <a:ext cx="8067674" cy="25717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de-DE" i="1">
              <a:solidFill>
                <a:srgbClr val="FF0000"/>
              </a:solidFill>
            </a:rPr>
            <a:t>Please return the completed price schedule in Excel format, as sent (not in PDF format).</a:t>
          </a:r>
          <a:endParaRPr lang="de-DE" sz="1100"/>
        </a:p>
      </xdr:txBody>
    </xdr:sp>
    <xdr:clientData/>
  </xdr:twoCellAnchor>
  <xdr:twoCellAnchor>
    <xdr:from>
      <xdr:col>0</xdr:col>
      <xdr:colOff>0</xdr:colOff>
      <xdr:row>0</xdr:row>
      <xdr:rowOff>447674</xdr:rowOff>
    </xdr:from>
    <xdr:to>
      <xdr:col>4</xdr:col>
      <xdr:colOff>66675</xdr:colOff>
      <xdr:row>0</xdr:row>
      <xdr:rowOff>1162049</xdr:rowOff>
    </xdr:to>
    <xdr:sp macro="" textlink="">
      <xdr:nvSpPr>
        <xdr:cNvPr id="11" name="Rechteck 10" hidden="1">
          <a:extLst>
            <a:ext uri="{FF2B5EF4-FFF2-40B4-BE49-F238E27FC236}">
              <a16:creationId xmlns:a16="http://schemas.microsoft.com/office/drawing/2014/main" id="{78EB7A30-999F-44F8-A69D-0647FF648D64}"/>
            </a:ext>
          </a:extLst>
        </xdr:cNvPr>
        <xdr:cNvSpPr/>
      </xdr:nvSpPr>
      <xdr:spPr>
        <a:xfrm>
          <a:off x="0" y="447674"/>
          <a:ext cx="4362450" cy="71437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72000" rtlCol="0" anchor="t"/>
        <a:lstStyle/>
        <a:p>
          <a:pPr algn="l"/>
          <a:r>
            <a:rPr lang="de-DE" sz="1000" i="1">
              <a:solidFill>
                <a:schemeClr val="tx1"/>
              </a:solidFill>
            </a:rPr>
            <a:t>These functions relate to selected cells or rows</a:t>
          </a:r>
          <a:endParaRPr lang="de-DE" sz="1000"/>
        </a:p>
      </xdr:txBody>
    </xdr:sp>
    <xdr:clientData fPrintsWithSheet="0"/>
  </xdr:twoCellAnchor>
  <xdr:twoCellAnchor editAs="absolute">
    <xdr:from>
      <xdr:col>13</xdr:col>
      <xdr:colOff>238703</xdr:colOff>
      <xdr:row>0</xdr:row>
      <xdr:rowOff>0</xdr:rowOff>
    </xdr:from>
    <xdr:to>
      <xdr:col>16</xdr:col>
      <xdr:colOff>306456</xdr:colOff>
      <xdr:row>0</xdr:row>
      <xdr:rowOff>857885</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391" r="3391"/>
        <a:stretch/>
      </xdr:blipFill>
      <xdr:spPr>
        <a:xfrm>
          <a:off x="8617307" y="0"/>
          <a:ext cx="1888768" cy="844550"/>
        </a:xfrm>
        <a:prstGeom prst="rect">
          <a:avLst/>
        </a:prstGeom>
      </xdr:spPr>
    </xdr:pic>
    <xdr:clientData/>
  </xdr:twoCellAnchor>
  <xdr:oneCellAnchor>
    <xdr:from>
      <xdr:col>0</xdr:col>
      <xdr:colOff>57151</xdr:colOff>
      <xdr:row>0</xdr:row>
      <xdr:rowOff>727771</xdr:rowOff>
    </xdr:from>
    <xdr:ext cx="1188000" cy="367200"/>
    <xdr:sp macro="[0]!ZeileHinzu" textlink="">
      <xdr:nvSpPr>
        <xdr:cNvPr id="4" name="Rechteck 3" hidden="1">
          <a:extLst>
            <a:ext uri="{FF2B5EF4-FFF2-40B4-BE49-F238E27FC236}">
              <a16:creationId xmlns:a16="http://schemas.microsoft.com/office/drawing/2014/main" id="{03524DCD-522E-4A1A-8F9F-6ADF06809BC3}"/>
            </a:ext>
          </a:extLst>
        </xdr:cNvPr>
        <xdr:cNvSpPr/>
      </xdr:nvSpPr>
      <xdr:spPr>
        <a:xfrm>
          <a:off x="57151" y="727771"/>
          <a:ext cx="1188000" cy="3672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Insert row below</a:t>
          </a:r>
        </a:p>
      </xdr:txBody>
    </xdr:sp>
    <xdr:clientData fPrintsWithSheet="0"/>
  </xdr:oneCellAnchor>
  <xdr:oneCellAnchor>
    <xdr:from>
      <xdr:col>0</xdr:col>
      <xdr:colOff>1519239</xdr:colOff>
      <xdr:row>0</xdr:row>
      <xdr:rowOff>727771</xdr:rowOff>
    </xdr:from>
    <xdr:ext cx="1188000" cy="367656"/>
    <xdr:sp macro="[0]!ZeileWeg" textlink="">
      <xdr:nvSpPr>
        <xdr:cNvPr id="5" name="Rechteck 4" hidden="1">
          <a:extLst>
            <a:ext uri="{FF2B5EF4-FFF2-40B4-BE49-F238E27FC236}">
              <a16:creationId xmlns:a16="http://schemas.microsoft.com/office/drawing/2014/main" id="{23F87A35-A5CA-4090-846A-506118A7FCC5}"/>
            </a:ext>
          </a:extLst>
        </xdr:cNvPr>
        <xdr:cNvSpPr/>
      </xdr:nvSpPr>
      <xdr:spPr>
        <a:xfrm>
          <a:off x="1519239" y="727771"/>
          <a:ext cx="1188000" cy="367656"/>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spAutoFit/>
        </a:bodyPr>
        <a:lstStyle/>
        <a:p>
          <a:pPr algn="ctr"/>
          <a:r>
            <a:rPr lang="de-DE" sz="1000">
              <a:solidFill>
                <a:srgbClr val="FF0000"/>
              </a:solidFill>
            </a:rPr>
            <a:t>Delete selected row</a:t>
          </a:r>
        </a:p>
      </xdr:txBody>
    </xdr:sp>
    <xdr:clientData fPrintsWithSheet="0"/>
  </xdr:oneCellAnchor>
  <xdr:twoCellAnchor>
    <xdr:from>
      <xdr:col>2</xdr:col>
      <xdr:colOff>361951</xdr:colOff>
      <xdr:row>0</xdr:row>
      <xdr:rowOff>713599</xdr:rowOff>
    </xdr:from>
    <xdr:to>
      <xdr:col>3</xdr:col>
      <xdr:colOff>321226</xdr:colOff>
      <xdr:row>0</xdr:row>
      <xdr:rowOff>1109599</xdr:rowOff>
    </xdr:to>
    <xdr:sp macro="[0]!ZeilenAusblenden" textlink="">
      <xdr:nvSpPr>
        <xdr:cNvPr id="7" name="Rechteck 6" hidden="1">
          <a:extLst>
            <a:ext uri="{FF2B5EF4-FFF2-40B4-BE49-F238E27FC236}">
              <a16:creationId xmlns:a16="http://schemas.microsoft.com/office/drawing/2014/main" id="{87958580-BE80-4190-966F-EC2B58801062}"/>
            </a:ext>
          </a:extLst>
        </xdr:cNvPr>
        <xdr:cNvSpPr/>
      </xdr:nvSpPr>
      <xdr:spPr>
        <a:xfrm>
          <a:off x="298132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Hide selected rows</a:t>
          </a:r>
        </a:p>
      </xdr:txBody>
    </xdr:sp>
    <xdr:clientData fPrintsWithSheet="0"/>
  </xdr:twoCellAnchor>
  <xdr:twoCellAnchor>
    <xdr:from>
      <xdr:col>4</xdr:col>
      <xdr:colOff>228601</xdr:colOff>
      <xdr:row>0</xdr:row>
      <xdr:rowOff>713599</xdr:rowOff>
    </xdr:from>
    <xdr:to>
      <xdr:col>5</xdr:col>
      <xdr:colOff>740326</xdr:colOff>
      <xdr:row>0</xdr:row>
      <xdr:rowOff>1109599</xdr:rowOff>
    </xdr:to>
    <xdr:sp macro="[0]!ZeilenEinblenden" textlink="">
      <xdr:nvSpPr>
        <xdr:cNvPr id="8" name="Rechteck 7" hidden="1">
          <a:extLst>
            <a:ext uri="{FF2B5EF4-FFF2-40B4-BE49-F238E27FC236}">
              <a16:creationId xmlns:a16="http://schemas.microsoft.com/office/drawing/2014/main" id="{99969837-F022-4A37-A137-365AD5EBF954}"/>
            </a:ext>
          </a:extLst>
        </xdr:cNvPr>
        <xdr:cNvSpPr/>
      </xdr:nvSpPr>
      <xdr:spPr>
        <a:xfrm>
          <a:off x="452437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solidFill>
                <a:srgbClr val="008000"/>
              </a:solidFill>
            </a:rPr>
            <a:t>Unhide all rows</a:t>
          </a:r>
        </a:p>
      </xdr:txBody>
    </xdr:sp>
    <xdr:clientData fPrintsWithSheet="0"/>
  </xdr:twoCellAnchor>
  <xdr:oneCellAnchor>
    <xdr:from>
      <xdr:col>6</xdr:col>
      <xdr:colOff>561975</xdr:colOff>
      <xdr:row>0</xdr:row>
      <xdr:rowOff>156387</xdr:rowOff>
    </xdr:from>
    <xdr:ext cx="1381126" cy="432000"/>
    <xdr:sp macro="[0]!VEblenden" textlink="">
      <xdr:nvSpPr>
        <xdr:cNvPr id="10" name="Rechteck 9" hidden="1">
          <a:extLst>
            <a:ext uri="{FF2B5EF4-FFF2-40B4-BE49-F238E27FC236}">
              <a16:creationId xmlns:a16="http://schemas.microsoft.com/office/drawing/2014/main" id="{B66CFB25-EA6F-4CF9-B45E-519A08175266}"/>
            </a:ext>
          </a:extLst>
        </xdr:cNvPr>
        <xdr:cNvSpPr/>
      </xdr:nvSpPr>
      <xdr:spPr>
        <a:xfrm>
          <a:off x="6362700" y="156387"/>
          <a:ext cx="1381126" cy="432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sz="1000"/>
            <a:t>Create contract supplement</a:t>
          </a:r>
          <a:endParaRPr lang="de-DE" sz="1000"/>
        </a:p>
      </xdr:txBody>
    </xdr:sp>
    <xdr:clientData fPrintsWithSheet="0"/>
  </xdr:oneCellAnchor>
  <xdr:oneCellAnchor>
    <xdr:from>
      <xdr:col>0</xdr:col>
      <xdr:colOff>185735</xdr:colOff>
      <xdr:row>99</xdr:row>
      <xdr:rowOff>97221</xdr:rowOff>
    </xdr:from>
    <xdr:ext cx="9000000" cy="581025"/>
    <xdr:sp macro="" textlink="">
      <xdr:nvSpPr>
        <xdr:cNvPr id="12" name="Rechteck 11" hidden="1">
          <a:extLst>
            <a:ext uri="{FF2B5EF4-FFF2-40B4-BE49-F238E27FC236}">
              <a16:creationId xmlns:a16="http://schemas.microsoft.com/office/drawing/2014/main" id="{066AF88D-6E92-4497-8A62-BCE6C3346E13}"/>
            </a:ext>
          </a:extLst>
        </xdr:cNvPr>
        <xdr:cNvSpPr/>
      </xdr:nvSpPr>
      <xdr:spPr>
        <a:xfrm>
          <a:off x="185735" y="25374600"/>
          <a:ext cx="9000000" cy="58102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Specification of quantities and prices (fixed/set budgets)</a:t>
          </a:r>
        </a:p>
        <a:p>
          <a:pPr algn="l"/>
          <a:r>
            <a:rPr lang="de-DE" sz="1000" i="1">
              <a:solidFill>
                <a:schemeClr val="tx2"/>
              </a:solidFill>
            </a:rPr>
            <a:t>Entries under quantity and price are populated as specified amounts into the price schedule for tenderers and as estimated prices into the price assessment. The fixed amounts can be supplemented by cost estimates there.</a:t>
          </a:r>
          <a:endParaRPr lang="de-DE" sz="1000"/>
        </a:p>
      </xdr:txBody>
    </xdr:sp>
    <xdr:clientData fPrintsWithSheet="0"/>
  </xdr:oneCellAnchor>
  <xdr:oneCellAnchor>
    <xdr:from>
      <xdr:col>0</xdr:col>
      <xdr:colOff>185735</xdr:colOff>
      <xdr:row>92</xdr:row>
      <xdr:rowOff>0</xdr:rowOff>
    </xdr:from>
    <xdr:ext cx="9000000" cy="1103586"/>
    <xdr:sp macro="" textlink="">
      <xdr:nvSpPr>
        <xdr:cNvPr id="14" name="Rechteck 13" hidden="1">
          <a:extLst>
            <a:ext uri="{FF2B5EF4-FFF2-40B4-BE49-F238E27FC236}">
              <a16:creationId xmlns:a16="http://schemas.microsoft.com/office/drawing/2014/main" id="{5B4B26FB-2706-4B3C-9AF8-3D2F89233249}"/>
            </a:ext>
          </a:extLst>
        </xdr:cNvPr>
        <xdr:cNvSpPr/>
      </xdr:nvSpPr>
      <xdr:spPr>
        <a:xfrm>
          <a:off x="185735" y="24213207"/>
          <a:ext cx="9000000" cy="1103586"/>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Description of the macro buttons</a:t>
          </a:r>
          <a:r>
            <a:rPr lang="de-DE" sz="1000" i="1">
              <a:solidFill>
                <a:schemeClr val="tx2"/>
              </a:solidFill>
            </a:rPr>
            <a:t> (see also general information on macros in the ‘Overview’ spreadsheet):</a:t>
          </a:r>
        </a:p>
        <a:p>
          <a:pPr algn="l"/>
          <a:r>
            <a:rPr lang="de-DE" sz="1000" i="1">
              <a:solidFill>
                <a:schemeClr val="tx2"/>
              </a:solidFill>
            </a:rPr>
            <a:t>‘Insert row below’: Inserts a new (blank) row below the selected cell (only possible within the six table sections).</a:t>
          </a:r>
        </a:p>
        <a:p>
          <a:pPr algn="l"/>
          <a:r>
            <a:rPr lang="de-DE" sz="1000" i="1">
              <a:solidFill>
                <a:schemeClr val="tx2"/>
              </a:solidFill>
            </a:rPr>
            <a:t>‘Delete selected row’: Deletes the row with the selected cell (possible only within the six table sections). </a:t>
          </a:r>
          <a:r>
            <a:rPr lang="de-DE" sz="1000" b="1" i="1">
              <a:solidFill>
                <a:schemeClr val="tx2"/>
              </a:solidFill>
            </a:rPr>
            <a:t>Please note: This action is irreversible.</a:t>
          </a:r>
        </a:p>
        <a:p>
          <a:pPr algn="l"/>
          <a:r>
            <a:rPr lang="de-DE" sz="1000" i="1">
              <a:solidFill>
                <a:schemeClr val="tx2"/>
              </a:solidFill>
            </a:rPr>
            <a:t>‘Hide selected rows’: Makes all selected rows invisible. This is also possible for headings and subtotals.</a:t>
          </a:r>
        </a:p>
        <a:p>
          <a:pPr algn="l"/>
          <a:r>
            <a:rPr lang="de-DE" sz="1000" i="1">
              <a:solidFill>
                <a:schemeClr val="tx2"/>
              </a:solidFill>
            </a:rPr>
            <a:t>‘Unhide all rows’: Makes all previously hidden rows visible.</a:t>
          </a:r>
        </a:p>
        <a:p>
          <a:pPr algn="l"/>
          <a:r>
            <a:rPr lang="de-DE" sz="1000" i="1">
              <a:solidFill>
                <a:schemeClr val="tx2"/>
              </a:solidFill>
            </a:rPr>
            <a:t>‘Create price schedule for tenderers’: Creates file for tenderers (Removes buttons and the ‘Overview’, ‘Price assessment’ and ‘Overall assessment’ spreadsheets.)</a:t>
          </a:r>
        </a:p>
      </xdr:txBody>
    </xdr:sp>
    <xdr:clientData fPrintsWithSheet="0"/>
  </xdr:oneCellAnchor>
  <xdr:oneCellAnchor>
    <xdr:from>
      <xdr:col>4</xdr:col>
      <xdr:colOff>228598</xdr:colOff>
      <xdr:row>0</xdr:row>
      <xdr:rowOff>381001</xdr:rowOff>
    </xdr:from>
    <xdr:ext cx="3343277" cy="266346"/>
    <xdr:sp macro="[0]!GotoBottom" textlink="">
      <xdr:nvSpPr>
        <xdr:cNvPr id="15" name="Rechteck 14" hidden="1">
          <a:extLst>
            <a:ext uri="{FF2B5EF4-FFF2-40B4-BE49-F238E27FC236}">
              <a16:creationId xmlns:a16="http://schemas.microsoft.com/office/drawing/2014/main" id="{9A096815-7F8A-411C-B90E-EC2D81F721D6}"/>
            </a:ext>
          </a:extLst>
        </xdr:cNvPr>
        <xdr:cNvSpPr/>
      </xdr:nvSpPr>
      <xdr:spPr>
        <a:xfrm>
          <a:off x="4524373" y="381001"/>
          <a:ext cx="3343277" cy="266346"/>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bIns="0" rtlCol="0" anchor="t">
          <a:noAutofit/>
        </a:bodyPr>
        <a:lstStyle/>
        <a:p>
          <a:pPr algn="l"/>
          <a:r>
            <a:rPr lang="de-DE" sz="1000">
              <a:solidFill>
                <a:schemeClr val="tx1"/>
              </a:solidFill>
            </a:rPr>
            <a:t>Notes on buttons and price specification: see below</a:t>
          </a:r>
          <a:endParaRPr lang="de-DE" sz="1000"/>
        </a:p>
      </xdr:txBody>
    </xdr:sp>
    <xdr:clientData fPrintsWithSheet="0"/>
  </xdr:oneCellAnchor>
  <xdr:twoCellAnchor editAs="absolute">
    <xdr:from>
      <xdr:col>16</xdr:col>
      <xdr:colOff>661007</xdr:colOff>
      <xdr:row>0</xdr:row>
      <xdr:rowOff>210185</xdr:rowOff>
    </xdr:from>
    <xdr:to>
      <xdr:col>19</xdr:col>
      <xdr:colOff>16564</xdr:colOff>
      <xdr:row>0</xdr:row>
      <xdr:rowOff>589675</xdr:rowOff>
    </xdr:to>
    <xdr:sp macro="[0]!Freischalten" textlink="">
      <xdr:nvSpPr>
        <xdr:cNvPr id="6" name="Rechteck 5">
          <a:extLst>
            <a:ext uri="{FF2B5EF4-FFF2-40B4-BE49-F238E27FC236}">
              <a16:creationId xmlns:a16="http://schemas.microsoft.com/office/drawing/2014/main" id="{BD6DE843-8468-458B-8F27-DBBBD02A9DBD}"/>
            </a:ext>
          </a:extLst>
        </xdr:cNvPr>
        <xdr:cNvSpPr/>
      </xdr:nvSpPr>
      <xdr:spPr>
        <a:xfrm>
          <a:off x="10868025" y="200025"/>
          <a:ext cx="819149" cy="3960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lIns="36000" tIns="36000" rIns="36000" bIns="36000" rtlCol="0" anchor="ctr">
          <a:noAutofit/>
        </a:bodyPr>
        <a:lstStyle/>
        <a:p>
          <a:pPr algn="ctr"/>
          <a:r>
            <a:rPr lang="de-DE" sz="1000"/>
            <a:t>GIZ internal function</a:t>
          </a:r>
        </a:p>
      </xdr:txBody>
    </xdr:sp>
    <xdr:clientData fPrintsWithSheet="0"/>
  </xdr:twoCellAnchor>
  <xdr:oneCellAnchor>
    <xdr:from>
      <xdr:col>2</xdr:col>
      <xdr:colOff>95250</xdr:colOff>
      <xdr:row>1</xdr:row>
      <xdr:rowOff>114299</xdr:rowOff>
    </xdr:from>
    <xdr:ext cx="8343901" cy="1304925"/>
    <xdr:sp macro="" textlink="">
      <xdr:nvSpPr>
        <xdr:cNvPr id="17" name="Rechteck 15" hidden="1">
          <a:extLst>
            <a:ext uri="{FF2B5EF4-FFF2-40B4-BE49-F238E27FC236}">
              <a16:creationId xmlns:a16="http://schemas.microsoft.com/office/drawing/2014/main" id="{184D9B16-65BA-400F-AF37-E919DE03DD8D}"/>
            </a:ext>
          </a:extLst>
        </xdr:cNvPr>
        <xdr:cNvSpPr/>
      </xdr:nvSpPr>
      <xdr:spPr>
        <a:xfrm>
          <a:off x="2800350" y="1285874"/>
          <a:ext cx="8343901" cy="130492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0" bIns="0" rtlCol="0" anchor="t" anchorCtr="0">
          <a:noAutofit/>
        </a:bodyPr>
        <a:lstStyle/>
        <a:p>
          <a:pPr algn="l"/>
          <a:r>
            <a:rPr lang="de-DE" sz="1000" b="1" i="1">
              <a:solidFill>
                <a:schemeClr val="accent5"/>
              </a:solidFill>
            </a:rPr>
            <a:t>Information for contract management</a:t>
          </a:r>
        </a:p>
        <a:p>
          <a:pPr algn="l"/>
          <a:r>
            <a:rPr lang="de-DE" sz="1000" i="1">
              <a:solidFill>
                <a:schemeClr val="accent5"/>
              </a:solidFill>
            </a:rPr>
            <a:t>When drawing up the ‘Price schedule for tenderers’, the values from columns A, D and G are carried over, as well as the remuneration from column E, provided they are fixed budgets. Column H (indicating fixed budgets) and column I (fee schedule rate) are NOT carried over, nor are the lines ‘plus VAT’ and ‘Total (gross)’.</a:t>
          </a:r>
        </a:p>
        <a:p>
          <a:pPr algn="l"/>
          <a:r>
            <a:rPr lang="de-DE" sz="1000" i="1">
              <a:solidFill>
                <a:schemeClr val="accent5"/>
              </a:solidFill>
            </a:rPr>
            <a:t>Once the cost estimate is complete, click the button on the ‘Overview’ sheet; the ‘Draw up price schedule for tenderers’ button will then appear.</a:t>
          </a:r>
        </a:p>
        <a:p>
          <a:pPr algn="l"/>
          <a:r>
            <a:rPr lang="de-DE" sz="1000" i="1">
              <a:solidFill>
                <a:schemeClr val="accent5"/>
              </a:solidFill>
            </a:rPr>
            <a:t>Fixed budgets indicated in column H are carried over to the price schedule for tenderers and for further evaluation.</a:t>
          </a:r>
          <a:endParaRPr lang="de-DE" sz="1000">
            <a:solidFill>
              <a:schemeClr val="accent5"/>
            </a:solidFill>
          </a:endParaRPr>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B3:B10" totalsRowShown="0" headerRowDxfId="24">
  <tableColumns count="1">
    <tableColumn id="1" xr3:uid="{00000000-0010-0000-0000-000001000000}" name="Type of reimbursemen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3186539-EF76-45D6-9B68-DF8E416E8547}" name="Tabelle13" displayName="Tabelle13" ref="E3:E8" totalsRowShown="0">
  <tableColumns count="1">
    <tableColumn id="1" xr3:uid="{696D1BCD-2ECF-4CAA-B859-096241F3125B}" name="Honorarraster"/>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E580B62-44FA-4AAC-88A1-C2FF9ED938F1}" name="Tabelle4" displayName="Tabelle4" ref="B13:D37" totalsRowShown="0">
  <tableColumns count="3">
    <tableColumn id="1" xr3:uid="{35AE2B4F-4825-4091-8C0A-D60F1C20D428}" name="Award expertise cluster" dataDxfId="23">
      <calculatedColumnFormula>IF(Tabelle4[[#This Row],[Nr]]=0,"Please select",TEXT(Tabelle4[[#This Row],[Nr]],"00")&amp;" "&amp;Tabelle4[[#This Row],[Expertise cluster Input]])</calculatedColumnFormula>
    </tableColumn>
    <tableColumn id="2" xr3:uid="{70A6CFA1-79E1-48FA-88A8-AF3B95343336}" name="Nr"/>
    <tableColumn id="3" xr3:uid="{C669A1AF-C5F3-433D-9DD3-4D54F9673A40}" name="Expertise cluster Input"/>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0561A4F-5723-4D0C-9A5C-42D4BA9E1C43}" name="Tabelle5" displayName="Tabelle5" ref="F13:O37" totalsRowShown="0" dataDxfId="22">
  <tableColumns count="10">
    <tableColumn id="1" xr3:uid="{A8A9EBA2-DC30-4A33-A6D1-8EBDCED40CB7}" name="A" dataDxfId="21"/>
    <tableColumn id="2" xr3:uid="{A37F0ECD-8ADF-488E-A014-A4566E761E9C}" name="B" dataDxfId="20"/>
    <tableColumn id="3" xr3:uid="{C09B84A0-F146-4E2F-A1F7-EE151F98745C}" name="C" dataDxfId="19"/>
    <tableColumn id="4" xr3:uid="{A3D60B69-3071-43BC-8366-EC0078538422}" name="D" dataDxfId="18"/>
    <tableColumn id="5" xr3:uid="{A90F264F-F771-4CAC-B3A4-D570789DA31A}" name="E" dataDxfId="17"/>
    <tableColumn id="6" xr3:uid="{E89AAA69-4DDE-40B9-98CF-F6083A49443B}" name="F" dataDxfId="16"/>
    <tableColumn id="7" xr3:uid="{DBE60C3D-639E-45B7-A666-7F5175D25A32}" name="G" dataDxfId="15"/>
    <tableColumn id="8" xr3:uid="{05A3FE7E-F88A-40E6-BD3C-82D7BD5E00D7}" name="H" dataDxfId="14"/>
    <tableColumn id="9" xr3:uid="{E51985A7-40B0-4540-99DB-CE9ED0FC7F0B}" name="I" dataDxfId="13"/>
    <tableColumn id="10" xr3:uid="{E59806A2-3FD8-4715-AA4E-65A4DB58A4F6}" name="Spalte1" dataDxfId="1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1FC9A6-BFB5-485F-8886-357AFAC5E9A5}" name="Tabelle57" displayName="Tabelle57" ref="F40:N64" totalsRowShown="0" headerRowDxfId="11" dataDxfId="10">
  <tableColumns count="9">
    <tableColumn id="1" xr3:uid="{6232405A-534F-4930-919F-9D49E77A551D}" name="A" dataDxfId="9">
      <calculatedColumnFormula>IF(F14="",IF(F$13="A","Please select",""),F$13&amp;": "&amp;F14)</calculatedColumnFormula>
    </tableColumn>
    <tableColumn id="2" xr3:uid="{B9737593-9C2C-4213-ABF4-7FCAACBA50AF}" name="B" dataDxfId="8">
      <calculatedColumnFormula>IF(G14="",IF(G$13="A","Bitte Auswählen",""),G$13&amp;": "&amp;G14)</calculatedColumnFormula>
    </tableColumn>
    <tableColumn id="3" xr3:uid="{22DA6266-BB87-42C5-A8E5-9274FE04D13D}" name="C" dataDxfId="7">
      <calculatedColumnFormula>IF(H14="",IF(H$13="A","Bitte Auswählen",""),H$13&amp;": "&amp;H14)</calculatedColumnFormula>
    </tableColumn>
    <tableColumn id="4" xr3:uid="{21008EE0-8402-4885-8F9F-9E98F2C911FB}" name="D" dataDxfId="6">
      <calculatedColumnFormula>IF(I14="",IF(I$13="A","Bitte Auswählen",""),I$13&amp;": "&amp;I14)</calculatedColumnFormula>
    </tableColumn>
    <tableColumn id="5" xr3:uid="{F45F8D15-B87E-4122-9BC7-63403569963A}" name="E" dataDxfId="5">
      <calculatedColumnFormula>IF(J14="",IF(J$13="A","Bitte Auswählen",""),J$13&amp;": "&amp;J14)</calculatedColumnFormula>
    </tableColumn>
    <tableColumn id="6" xr3:uid="{FD92F1FE-ABAA-4E82-B406-4C10403A233B}" name="F" dataDxfId="4">
      <calculatedColumnFormula>IF(K14="",IF(K$13="A","Bitte Auswählen",""),K$13&amp;": "&amp;K14)</calculatedColumnFormula>
    </tableColumn>
    <tableColumn id="7" xr3:uid="{652D4AB2-7179-4D96-9659-AB43B3A85B4D}" name="G" dataDxfId="3">
      <calculatedColumnFormula>IF(L14="",IF(L$13="A","Bitte Auswählen",""),L$13&amp;": "&amp;L14)</calculatedColumnFormula>
    </tableColumn>
    <tableColumn id="8" xr3:uid="{A789B3C7-5FF5-4463-A86D-883C05CEBD52}" name="H" dataDxfId="2">
      <calculatedColumnFormula>IF(M14="",IF(M$13="A","Bitte Auswählen",""),M$13&amp;": "&amp;M14)</calculatedColumnFormula>
    </tableColumn>
    <tableColumn id="9" xr3:uid="{4FE83922-D186-4564-9BF8-A4C0D5A79467}" name="I" dataDxfId="1">
      <calculatedColumnFormula>IF(N14="",IF(N$13="A","Bitte Auswählen",""),N$13&amp;": "&amp;N14)</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undesfinanzministerium.de/Content/DE/Downloads/BMF_Schreiben/Steuerarten/Lohnsteuer/2025-12-05-steuerliche-behandlung-reisekosten-2026.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tabColor rgb="FF92D050"/>
    <pageSetUpPr fitToPage="1"/>
  </sheetPr>
  <dimension ref="A1:T92"/>
  <sheetViews>
    <sheetView showGridLines="0" tabSelected="1" zoomScale="115" zoomScaleNormal="115" zoomScaleSheetLayoutView="115" workbookViewId="0">
      <pane ySplit="9" topLeftCell="A19" activePane="bottomLeft" state="frozen"/>
      <selection sqref="A1:H1"/>
      <selection pane="bottomLeft" activeCell="A64" sqref="A64:XFD64"/>
    </sheetView>
  </sheetViews>
  <sheetFormatPr baseColWidth="10" defaultColWidth="11" defaultRowHeight="12" x14ac:dyDescent="0.2"/>
  <cols>
    <col min="1" max="1" width="24.28515625" customWidth="1"/>
    <col min="2" max="2" width="16.28515625" customWidth="1"/>
    <col min="3" max="3" width="18.42578125" customWidth="1"/>
    <col min="4" max="4" width="8.28515625" customWidth="1"/>
    <col min="5" max="5" width="12.85546875" customWidth="1"/>
    <col min="6" max="6" width="12.42578125" customWidth="1"/>
    <col min="7" max="7" width="22" customWidth="1"/>
    <col min="8" max="8" width="3.85546875" customWidth="1"/>
    <col min="9" max="9" width="7.42578125" hidden="1" customWidth="1"/>
    <col min="10" max="10" width="7.140625" hidden="1" customWidth="1"/>
    <col min="11" max="11" width="7.5703125" hidden="1" customWidth="1"/>
    <col min="12" max="12" width="12.42578125" hidden="1" customWidth="1"/>
    <col min="13" max="13" width="7.42578125" customWidth="1"/>
    <col min="14" max="14" width="7.140625" customWidth="1"/>
    <col min="15" max="15" width="7.5703125" customWidth="1"/>
    <col min="16" max="16" width="12.42578125" customWidth="1"/>
    <col min="18" max="18" width="34.85546875" hidden="1" customWidth="1"/>
    <col min="20" max="20" width="11.42578125" customWidth="1"/>
  </cols>
  <sheetData>
    <row r="1" spans="1:20" ht="69.95" customHeight="1" x14ac:dyDescent="0.2">
      <c r="A1" s="116" t="s">
        <v>232</v>
      </c>
      <c r="B1" s="117" t="s">
        <v>2</v>
      </c>
      <c r="C1" s="117"/>
      <c r="D1" s="117"/>
      <c r="E1" s="117"/>
      <c r="F1" s="117"/>
      <c r="G1" s="117"/>
      <c r="H1" s="20"/>
      <c r="I1" s="20"/>
      <c r="J1" s="20"/>
      <c r="K1" s="20"/>
      <c r="L1" s="20"/>
      <c r="M1" s="20"/>
      <c r="N1" s="20"/>
      <c r="O1" s="20"/>
      <c r="P1" s="20"/>
      <c r="R1" t="s">
        <v>3</v>
      </c>
      <c r="T1" s="31"/>
    </row>
    <row r="2" spans="1:20" s="1" customFormat="1" ht="26.25" customHeight="1" x14ac:dyDescent="0.2">
      <c r="A2" s="44" t="s">
        <v>0</v>
      </c>
      <c r="B2" s="30" t="s">
        <v>218</v>
      </c>
      <c r="H2" s="39"/>
      <c r="I2" s="39"/>
      <c r="J2" s="39"/>
      <c r="K2" s="39"/>
      <c r="L2" s="39"/>
      <c r="M2" s="39"/>
      <c r="N2" s="39"/>
      <c r="O2" s="39"/>
      <c r="P2" s="39"/>
    </row>
    <row r="3" spans="1:20" x14ac:dyDescent="0.2">
      <c r="A3" s="44" t="s">
        <v>4</v>
      </c>
      <c r="B3" s="118">
        <v>0</v>
      </c>
      <c r="C3" s="18" t="s">
        <v>5</v>
      </c>
      <c r="D3" s="107"/>
      <c r="E3" s="107"/>
      <c r="F3" s="18" t="str">
        <f>IF(K3="","","VE Datum:")</f>
        <v/>
      </c>
      <c r="G3" s="17" t="str">
        <f>IF(K8="","",K8)</f>
        <v/>
      </c>
      <c r="I3" t="s">
        <v>6</v>
      </c>
      <c r="K3" s="108"/>
      <c r="L3" s="106"/>
    </row>
    <row r="4" spans="1:20" s="1" customFormat="1" ht="5.25" customHeight="1" x14ac:dyDescent="0.2">
      <c r="C4" s="19"/>
    </row>
    <row r="5" spans="1:20" ht="24" customHeight="1" x14ac:dyDescent="0.2">
      <c r="A5" s="64" t="s">
        <v>7</v>
      </c>
      <c r="B5" s="30" t="s">
        <v>1</v>
      </c>
      <c r="C5" s="92" t="s">
        <v>8</v>
      </c>
      <c r="D5" s="106"/>
      <c r="E5" s="106"/>
      <c r="F5" s="106"/>
      <c r="G5" s="106"/>
      <c r="I5" s="109" t="s">
        <v>9</v>
      </c>
      <c r="J5" s="109"/>
      <c r="K5" s="109"/>
      <c r="L5" s="109"/>
    </row>
    <row r="6" spans="1:20" s="1" customFormat="1" ht="5.25" x14ac:dyDescent="0.2">
      <c r="C6" s="19"/>
    </row>
    <row r="7" spans="1:20" s="1" customFormat="1" ht="5.25" x14ac:dyDescent="0.2">
      <c r="C7" s="19"/>
    </row>
    <row r="8" spans="1:20" x14ac:dyDescent="0.2">
      <c r="A8" s="37" t="str">
        <f>IF(F79=0,"","Total (net):")</f>
        <v>Total (net):</v>
      </c>
      <c r="B8" s="38">
        <f>IF(F79=0,"",F79)</f>
        <v>59850</v>
      </c>
      <c r="C8" s="18" t="s">
        <v>10</v>
      </c>
      <c r="D8" s="106"/>
      <c r="E8" s="106"/>
      <c r="F8" s="106"/>
      <c r="G8" s="106"/>
      <c r="I8" s="3" t="s">
        <v>11</v>
      </c>
      <c r="K8" s="107"/>
      <c r="L8" s="107"/>
      <c r="S8" s="3"/>
    </row>
    <row r="9" spans="1:20" s="23" customFormat="1" ht="24" customHeight="1" x14ac:dyDescent="0.2"/>
    <row r="10" spans="1:20" ht="13.5" hidden="1" thickTop="1" thickBot="1" x14ac:dyDescent="0.25">
      <c r="A10" s="29" t="s">
        <v>12</v>
      </c>
      <c r="B10" s="29"/>
      <c r="C10" s="29"/>
      <c r="D10" s="29"/>
      <c r="E10" s="29"/>
      <c r="F10" s="29"/>
      <c r="G10" s="29"/>
      <c r="I10" s="29" t="s">
        <v>13</v>
      </c>
      <c r="J10" s="29"/>
      <c r="K10" s="29"/>
      <c r="L10" s="29"/>
    </row>
    <row r="11" spans="1:20" s="25" customFormat="1" ht="11.25" hidden="1" x14ac:dyDescent="0.2">
      <c r="A11" s="52"/>
    </row>
    <row r="12" spans="1:20" ht="24" hidden="1" x14ac:dyDescent="0.2">
      <c r="A12" s="2" t="s">
        <v>14</v>
      </c>
      <c r="B12" s="104" t="s">
        <v>15</v>
      </c>
      <c r="C12" s="105"/>
      <c r="D12" s="2" t="s">
        <v>16</v>
      </c>
      <c r="E12" s="2" t="s">
        <v>17</v>
      </c>
      <c r="F12" s="2" t="s">
        <v>18</v>
      </c>
      <c r="G12" s="2" t="s">
        <v>19</v>
      </c>
      <c r="I12" s="2" t="s">
        <v>20</v>
      </c>
      <c r="J12" s="2" t="s">
        <v>21</v>
      </c>
      <c r="K12" s="2" t="s">
        <v>22</v>
      </c>
      <c r="L12" s="2" t="s">
        <v>23</v>
      </c>
      <c r="M12" s="31" t="s">
        <v>24</v>
      </c>
    </row>
    <row r="13" spans="1:20" hidden="1" x14ac:dyDescent="0.2">
      <c r="A13" s="113" t="s">
        <v>225</v>
      </c>
      <c r="B13" s="114" t="s">
        <v>25</v>
      </c>
      <c r="C13" s="114"/>
      <c r="D13" s="8"/>
      <c r="E13" s="28"/>
      <c r="F13" s="9">
        <f>D13*E13</f>
        <v>0</v>
      </c>
      <c r="G13" s="11" t="s">
        <v>25</v>
      </c>
      <c r="I13" s="32">
        <f>D13</f>
        <v>0</v>
      </c>
      <c r="J13" s="33"/>
      <c r="K13" s="32">
        <f>I13+J13</f>
        <v>0</v>
      </c>
      <c r="L13" s="34">
        <f>K13*E13</f>
        <v>0</v>
      </c>
      <c r="R13" s="36" t="str">
        <f>B13</f>
        <v/>
      </c>
    </row>
    <row r="14" spans="1:20" hidden="1" x14ac:dyDescent="0.2">
      <c r="A14" s="113" t="s">
        <v>226</v>
      </c>
      <c r="B14" s="114" t="s">
        <v>25</v>
      </c>
      <c r="C14" s="114"/>
      <c r="D14" s="8"/>
      <c r="E14" s="28"/>
      <c r="F14" s="9">
        <f>D14*E14</f>
        <v>0</v>
      </c>
      <c r="G14" s="11" t="s">
        <v>25</v>
      </c>
      <c r="I14" s="32">
        <f>D14</f>
        <v>0</v>
      </c>
      <c r="J14" s="33"/>
      <c r="K14" s="32">
        <f>I14+J14</f>
        <v>0</v>
      </c>
      <c r="L14" s="34">
        <f>K14*E14</f>
        <v>0</v>
      </c>
      <c r="R14" s="36" t="str">
        <f>B14</f>
        <v/>
      </c>
    </row>
    <row r="15" spans="1:20" hidden="1" x14ac:dyDescent="0.2">
      <c r="A15" s="113" t="s">
        <v>227</v>
      </c>
      <c r="B15" s="114" t="s">
        <v>25</v>
      </c>
      <c r="C15" s="114"/>
      <c r="D15" s="8"/>
      <c r="E15" s="28"/>
      <c r="F15" s="9">
        <f>D15*E15</f>
        <v>0</v>
      </c>
      <c r="G15" s="11" t="s">
        <v>25</v>
      </c>
      <c r="I15" s="32">
        <f>D15</f>
        <v>0</v>
      </c>
      <c r="J15" s="33"/>
      <c r="K15" s="32">
        <f>I15+J15</f>
        <v>0</v>
      </c>
      <c r="L15" s="34">
        <f>K15*E15</f>
        <v>0</v>
      </c>
      <c r="R15" s="36" t="str">
        <f>B15</f>
        <v/>
      </c>
    </row>
    <row r="16" spans="1:20" hidden="1" x14ac:dyDescent="0.2">
      <c r="A16" s="113" t="s">
        <v>228</v>
      </c>
      <c r="B16" s="114" t="s">
        <v>25</v>
      </c>
      <c r="C16" s="114"/>
      <c r="D16" s="8"/>
      <c r="E16" s="28"/>
      <c r="F16" s="9">
        <f>D16*E16</f>
        <v>0</v>
      </c>
      <c r="G16" s="11" t="s">
        <v>25</v>
      </c>
      <c r="I16" s="32">
        <f>D16</f>
        <v>0</v>
      </c>
      <c r="J16" s="33"/>
      <c r="K16" s="32">
        <f>I16+J16</f>
        <v>0</v>
      </c>
      <c r="L16" s="34">
        <f>K16*E16</f>
        <v>0</v>
      </c>
      <c r="R16" s="36" t="str">
        <f>B16</f>
        <v/>
      </c>
    </row>
    <row r="17" spans="1:12" s="1" customFormat="1" ht="5.25" hidden="1" x14ac:dyDescent="0.2">
      <c r="C17" s="7"/>
    </row>
    <row r="18" spans="1:12" hidden="1" x14ac:dyDescent="0.2">
      <c r="A18" s="4" t="s">
        <v>26</v>
      </c>
      <c r="B18" s="4"/>
      <c r="C18" s="4"/>
      <c r="D18" s="4"/>
      <c r="E18" s="4"/>
      <c r="F18" s="10">
        <f>SUM(F13:F17)</f>
        <v>0</v>
      </c>
      <c r="G18" s="4"/>
      <c r="I18" s="4" t="s">
        <v>26</v>
      </c>
      <c r="J18" s="4"/>
      <c r="K18" s="4"/>
      <c r="L18" s="10">
        <f>SUM(L13:L17)</f>
        <v>0</v>
      </c>
    </row>
    <row r="19" spans="1:12" s="21" customFormat="1" ht="9" thickBot="1" x14ac:dyDescent="0.25"/>
    <row r="20" spans="1:12" ht="13.5" thickTop="1" thickBot="1" x14ac:dyDescent="0.25">
      <c r="A20" s="29" t="s">
        <v>27</v>
      </c>
      <c r="B20" s="29"/>
      <c r="C20" s="29"/>
      <c r="D20" s="29"/>
      <c r="E20" s="29"/>
      <c r="F20" s="29"/>
      <c r="G20" s="29"/>
      <c r="I20" s="29" t="s">
        <v>28</v>
      </c>
      <c r="J20" s="29"/>
      <c r="K20" s="29"/>
      <c r="L20" s="29"/>
    </row>
    <row r="21" spans="1:12" s="25" customFormat="1" ht="6.75" customHeight="1" thickTop="1" x14ac:dyDescent="0.2">
      <c r="A21" s="74"/>
      <c r="H21"/>
    </row>
    <row r="22" spans="1:12" s="25" customFormat="1" x14ac:dyDescent="0.2">
      <c r="A22" s="50" t="s">
        <v>29</v>
      </c>
      <c r="B22" s="51"/>
      <c r="C22" s="51"/>
      <c r="D22" s="51"/>
      <c r="E22" s="51"/>
      <c r="F22" s="51"/>
      <c r="G22" s="51"/>
      <c r="H22"/>
      <c r="I22" s="51"/>
      <c r="J22" s="51"/>
      <c r="K22" s="51"/>
      <c r="L22" s="51"/>
    </row>
    <row r="23" spans="1:12" s="25" customFormat="1" ht="14.25" customHeight="1" x14ac:dyDescent="0.2">
      <c r="A23" s="74" t="s">
        <v>30</v>
      </c>
      <c r="H23"/>
    </row>
    <row r="24" spans="1:12" ht="36" x14ac:dyDescent="0.2">
      <c r="A24" s="45" t="s">
        <v>31</v>
      </c>
      <c r="B24" s="2" t="s">
        <v>32</v>
      </c>
      <c r="C24" s="2" t="s">
        <v>33</v>
      </c>
      <c r="D24" s="45" t="s">
        <v>34</v>
      </c>
      <c r="E24" s="2" t="s">
        <v>17</v>
      </c>
      <c r="F24" s="2" t="s">
        <v>35</v>
      </c>
      <c r="G24" s="2" t="s">
        <v>19</v>
      </c>
      <c r="I24" s="2" t="s">
        <v>20</v>
      </c>
      <c r="J24" s="2" t="s">
        <v>21</v>
      </c>
      <c r="K24" s="2" t="s">
        <v>22</v>
      </c>
      <c r="L24" s="2" t="s">
        <v>23</v>
      </c>
    </row>
    <row r="25" spans="1:12" ht="24" x14ac:dyDescent="0.2">
      <c r="A25" s="113" t="s">
        <v>36</v>
      </c>
      <c r="B25" s="27" t="str">
        <f>IFERROR(VLOOKUP(A25,'List of key experts'!$B$11:$D$34,3,0)&amp;" "&amp;VLOOKUP(A25,'List of key experts'!$B$11:$D$34,2,0),"N.N.")</f>
        <v xml:space="preserve"> </v>
      </c>
      <c r="C25" s="6" t="s">
        <v>37</v>
      </c>
      <c r="D25" s="93">
        <v>170</v>
      </c>
      <c r="E25" s="28"/>
      <c r="F25" s="9">
        <f t="shared" ref="F25:F33" si="0">D25*E25</f>
        <v>0</v>
      </c>
      <c r="G25" s="11"/>
      <c r="I25" s="32">
        <f>D25</f>
        <v>170</v>
      </c>
      <c r="J25" s="33"/>
      <c r="K25" s="32">
        <f t="shared" ref="K25:K33" si="1">I25+J25</f>
        <v>170</v>
      </c>
      <c r="L25" s="34">
        <f>K25*E25</f>
        <v>0</v>
      </c>
    </row>
    <row r="26" spans="1:12" ht="24" x14ac:dyDescent="0.2">
      <c r="A26" s="113" t="s">
        <v>38</v>
      </c>
      <c r="B26" s="27" t="str">
        <f>IFERROR(VLOOKUP(A26,'List of key experts'!$B$11:$D$34,3,0)&amp;" "&amp;VLOOKUP(A26,'List of key experts'!$B$11:$D$34,2,0),"N.N.")</f>
        <v xml:space="preserve"> </v>
      </c>
      <c r="C26" s="6" t="s">
        <v>37</v>
      </c>
      <c r="D26" s="93">
        <v>244</v>
      </c>
      <c r="E26" s="28"/>
      <c r="F26" s="9">
        <f t="shared" si="0"/>
        <v>0</v>
      </c>
      <c r="G26" s="11"/>
      <c r="I26" s="32">
        <f>D26</f>
        <v>244</v>
      </c>
      <c r="J26" s="33"/>
      <c r="K26" s="32">
        <f t="shared" si="1"/>
        <v>244</v>
      </c>
      <c r="L26" s="34">
        <f>K26*E26</f>
        <v>0</v>
      </c>
    </row>
    <row r="27" spans="1:12" ht="24" x14ac:dyDescent="0.2">
      <c r="A27" s="113" t="s">
        <v>39</v>
      </c>
      <c r="B27" s="27" t="str">
        <f>IFERROR(VLOOKUP(A27,'List of key experts'!$B$11:$D$34,3,0)&amp;" "&amp;VLOOKUP(A27,'List of key experts'!$B$11:$D$34,2,0),"N.N.")</f>
        <v xml:space="preserve"> </v>
      </c>
      <c r="C27" s="6" t="s">
        <v>37</v>
      </c>
      <c r="D27" s="93">
        <v>306</v>
      </c>
      <c r="E27" s="28"/>
      <c r="F27" s="9">
        <f t="shared" si="0"/>
        <v>0</v>
      </c>
      <c r="G27" s="11"/>
      <c r="I27" s="32">
        <f>D27</f>
        <v>306</v>
      </c>
      <c r="J27" s="33"/>
      <c r="K27" s="32">
        <f t="shared" si="1"/>
        <v>306</v>
      </c>
      <c r="L27" s="34">
        <f>K27*E27</f>
        <v>0</v>
      </c>
    </row>
    <row r="28" spans="1:12" ht="24" x14ac:dyDescent="0.2">
      <c r="A28" s="113" t="s">
        <v>40</v>
      </c>
      <c r="B28" s="27" t="str">
        <f>IFERROR(VLOOKUP(A28,'List of key experts'!$B$11:$D$34,3,0)&amp;" "&amp;VLOOKUP(A28,'List of key experts'!$B$11:$D$34,2,0),"N.N.")</f>
        <v xml:space="preserve"> </v>
      </c>
      <c r="C28" s="6" t="s">
        <v>37</v>
      </c>
      <c r="D28" s="93">
        <v>306</v>
      </c>
      <c r="E28" s="28"/>
      <c r="F28" s="9">
        <f t="shared" si="0"/>
        <v>0</v>
      </c>
      <c r="G28" s="11"/>
      <c r="I28" s="32">
        <f>D28</f>
        <v>306</v>
      </c>
      <c r="J28" s="33"/>
      <c r="K28" s="32">
        <f t="shared" si="1"/>
        <v>306</v>
      </c>
      <c r="L28" s="34">
        <f>K28*E28</f>
        <v>0</v>
      </c>
    </row>
    <row r="29" spans="1:12" ht="24" x14ac:dyDescent="0.2">
      <c r="A29" s="113" t="s">
        <v>41</v>
      </c>
      <c r="B29" s="26" t="str">
        <f>IFERROR(VLOOKUP(A29,'List of key experts'!$B$11:$D$34,3,0)&amp;" "&amp;VLOOKUP(A29,'List of key experts'!$B$11:$D$34,2,0),"N.N.")</f>
        <v xml:space="preserve"> </v>
      </c>
      <c r="C29" s="6" t="s">
        <v>37</v>
      </c>
      <c r="D29" s="93">
        <v>60</v>
      </c>
      <c r="E29" s="28"/>
      <c r="F29" s="9">
        <f t="shared" si="0"/>
        <v>0</v>
      </c>
      <c r="G29" s="11"/>
      <c r="I29" s="32">
        <f>D29</f>
        <v>60</v>
      </c>
      <c r="J29" s="33"/>
      <c r="K29" s="32">
        <f t="shared" si="1"/>
        <v>60</v>
      </c>
      <c r="L29" s="34">
        <f>K29*E29</f>
        <v>0</v>
      </c>
    </row>
    <row r="30" spans="1:12" ht="24" x14ac:dyDescent="0.2">
      <c r="A30" s="113" t="s">
        <v>42</v>
      </c>
      <c r="B30" s="26" t="str">
        <f>IFERROR(VLOOKUP(A30,'List of key experts'!$B$11:$D$34,3,0)&amp;" "&amp;VLOOKUP(A30,'List of key experts'!$B$11:$D$34,2,0),"N.N.")</f>
        <v xml:space="preserve"> </v>
      </c>
      <c r="C30" s="6" t="s">
        <v>37</v>
      </c>
      <c r="D30" s="93">
        <v>60</v>
      </c>
      <c r="E30" s="28"/>
      <c r="F30" s="9">
        <f t="shared" si="0"/>
        <v>0</v>
      </c>
      <c r="G30" s="11"/>
      <c r="I30" s="32">
        <f>D30</f>
        <v>60</v>
      </c>
      <c r="J30" s="33"/>
      <c r="K30" s="32">
        <f t="shared" si="1"/>
        <v>60</v>
      </c>
      <c r="L30" s="34">
        <f>K30*E30</f>
        <v>0</v>
      </c>
    </row>
    <row r="31" spans="1:12" ht="24" x14ac:dyDescent="0.2">
      <c r="A31" s="113" t="s">
        <v>43</v>
      </c>
      <c r="B31" s="26" t="str">
        <f>IFERROR(VLOOKUP(A31,'List of key experts'!$B$11:$D$34,3,0)&amp;" "&amp;VLOOKUP(A31,'List of key experts'!$B$11:$D$34,2,0),"N.N.")</f>
        <v xml:space="preserve"> </v>
      </c>
      <c r="C31" s="6" t="s">
        <v>37</v>
      </c>
      <c r="D31" s="115">
        <v>100</v>
      </c>
      <c r="E31" s="84"/>
      <c r="F31" s="9">
        <f t="shared" ref="F31" si="2">D31*E31</f>
        <v>0</v>
      </c>
      <c r="G31" s="11"/>
      <c r="I31" s="32">
        <f>D31</f>
        <v>100</v>
      </c>
      <c r="J31" s="33"/>
      <c r="K31" s="32">
        <f t="shared" ref="K31" si="3">I31+J31</f>
        <v>100</v>
      </c>
      <c r="L31" s="34">
        <f>K31*E31</f>
        <v>0</v>
      </c>
    </row>
    <row r="32" spans="1:12" ht="24" x14ac:dyDescent="0.2">
      <c r="A32" s="113" t="s">
        <v>229</v>
      </c>
      <c r="B32" s="26" t="str">
        <f>IFERROR(VLOOKUP(A32,'List of key experts'!$B$11:$D$34,3,0)&amp;" "&amp;VLOOKUP(A32,'List of key experts'!$B$11:$D$34,2,0),"N.N.")</f>
        <v>N.N.</v>
      </c>
      <c r="C32" s="6" t="s">
        <v>37</v>
      </c>
      <c r="D32" s="93">
        <v>700</v>
      </c>
      <c r="E32" s="28"/>
      <c r="F32" s="9">
        <f t="shared" si="0"/>
        <v>0</v>
      </c>
      <c r="G32" s="11"/>
      <c r="I32" s="32">
        <f>D32</f>
        <v>700</v>
      </c>
      <c r="J32" s="33"/>
      <c r="K32" s="32">
        <f t="shared" si="1"/>
        <v>700</v>
      </c>
      <c r="L32" s="34">
        <f>K32*E32</f>
        <v>0</v>
      </c>
    </row>
    <row r="33" spans="1:12" ht="24" x14ac:dyDescent="0.2">
      <c r="A33" s="113" t="s">
        <v>230</v>
      </c>
      <c r="B33" s="26" t="str">
        <f>IFERROR(VLOOKUP(A33,'List of key experts'!$B$11:$D$34,3,0)&amp;" "&amp;VLOOKUP(A33,'List of key experts'!$B$11:$D$34,2,0),"N.N.")</f>
        <v>N.N.</v>
      </c>
      <c r="C33" s="6" t="s">
        <v>37</v>
      </c>
      <c r="D33" s="93">
        <v>100</v>
      </c>
      <c r="E33" s="28"/>
      <c r="F33" s="9">
        <f t="shared" si="0"/>
        <v>0</v>
      </c>
      <c r="G33" s="11"/>
      <c r="I33" s="32">
        <f>D33</f>
        <v>100</v>
      </c>
      <c r="J33" s="33"/>
      <c r="K33" s="32">
        <f t="shared" si="1"/>
        <v>100</v>
      </c>
      <c r="L33" s="34">
        <f>K33*E33</f>
        <v>0</v>
      </c>
    </row>
    <row r="34" spans="1:12" s="1" customFormat="1" x14ac:dyDescent="0.2">
      <c r="C34" s="7"/>
      <c r="H34"/>
    </row>
    <row r="35" spans="1:12" x14ac:dyDescent="0.2">
      <c r="A35" s="4" t="s">
        <v>26</v>
      </c>
      <c r="B35" s="4"/>
      <c r="C35" s="4"/>
      <c r="D35" s="4"/>
      <c r="E35" s="4"/>
      <c r="F35" s="10">
        <f>SUM(F25:F34)</f>
        <v>0</v>
      </c>
      <c r="G35" s="4"/>
      <c r="I35" s="4" t="s">
        <v>26</v>
      </c>
      <c r="J35" s="4"/>
      <c r="K35" s="4"/>
      <c r="L35" s="10">
        <f>SUM(L25:L34)</f>
        <v>0</v>
      </c>
    </row>
    <row r="36" spans="1:12" s="21" customFormat="1" ht="22.5" hidden="1" customHeight="1" x14ac:dyDescent="0.2">
      <c r="A36" s="65" t="s">
        <v>44</v>
      </c>
      <c r="B36" s="51"/>
      <c r="C36" s="51"/>
      <c r="D36" s="51"/>
      <c r="E36" s="51"/>
      <c r="F36" s="51"/>
      <c r="G36" s="51"/>
      <c r="H36" s="51"/>
      <c r="I36" s="51"/>
      <c r="J36" s="51"/>
      <c r="K36" s="51"/>
      <c r="L36" s="51"/>
    </row>
    <row r="37" spans="1:12" s="21" customFormat="1" ht="13.5" hidden="1" customHeight="1" thickTop="1" thickBot="1" x14ac:dyDescent="0.25">
      <c r="A37" s="74" t="s">
        <v>45</v>
      </c>
      <c r="B37" s="81"/>
      <c r="C37" s="81"/>
      <c r="D37" s="81"/>
      <c r="E37" s="81"/>
      <c r="F37" s="81"/>
      <c r="G37" s="81"/>
      <c r="H37" s="81"/>
      <c r="I37" s="81"/>
      <c r="J37" s="81"/>
      <c r="K37" s="81"/>
      <c r="L37" s="81"/>
    </row>
    <row r="38" spans="1:12" s="25" customFormat="1" ht="11.25" hidden="1" x14ac:dyDescent="0.2">
      <c r="A38" s="52"/>
    </row>
    <row r="39" spans="1:12" ht="24" hidden="1" x14ac:dyDescent="0.2">
      <c r="A39" s="45" t="s">
        <v>31</v>
      </c>
      <c r="B39" s="2" t="s">
        <v>32</v>
      </c>
      <c r="C39" s="2" t="s">
        <v>46</v>
      </c>
      <c r="D39" s="2" t="s">
        <v>16</v>
      </c>
      <c r="E39" s="2" t="s">
        <v>47</v>
      </c>
      <c r="F39" s="2" t="s">
        <v>35</v>
      </c>
      <c r="G39" s="2" t="s">
        <v>19</v>
      </c>
      <c r="I39" s="2" t="s">
        <v>20</v>
      </c>
      <c r="J39" s="2" t="s">
        <v>21</v>
      </c>
      <c r="K39" s="2" t="s">
        <v>22</v>
      </c>
      <c r="L39" s="2" t="s">
        <v>23</v>
      </c>
    </row>
    <row r="40" spans="1:12" ht="24" hidden="1" x14ac:dyDescent="0.2">
      <c r="A40" s="113" t="s">
        <v>222</v>
      </c>
      <c r="B40" s="27" t="str">
        <f>IFERROR(VLOOKUP(A40,'List of key experts'!$B$11:$D$34,3,0)&amp;" "&amp;VLOOKUP(A40,'List of key experts'!$B$11:$D$34,2,0),"N.N.")</f>
        <v>N.N.</v>
      </c>
      <c r="C40" s="6" t="s">
        <v>37</v>
      </c>
      <c r="D40" s="8"/>
      <c r="E40" s="28"/>
      <c r="F40" s="9">
        <f>D40*E40</f>
        <v>0</v>
      </c>
      <c r="G40" s="11" t="s">
        <v>25</v>
      </c>
      <c r="I40" s="32">
        <f>D40</f>
        <v>0</v>
      </c>
      <c r="J40" s="33"/>
      <c r="K40" s="32">
        <f>I40+J40</f>
        <v>0</v>
      </c>
      <c r="L40" s="34">
        <f>K40*E40</f>
        <v>0</v>
      </c>
    </row>
    <row r="41" spans="1:12" s="1" customFormat="1" ht="5.25" hidden="1" x14ac:dyDescent="0.2">
      <c r="C41" s="7"/>
    </row>
    <row r="42" spans="1:12" hidden="1" x14ac:dyDescent="0.2">
      <c r="A42" s="4" t="s">
        <v>26</v>
      </c>
      <c r="B42" s="4"/>
      <c r="C42" s="4"/>
      <c r="D42" s="4"/>
      <c r="E42" s="4"/>
      <c r="F42" s="10">
        <f>SUM(F40:F41)</f>
        <v>0</v>
      </c>
      <c r="G42" s="4"/>
      <c r="I42" s="4" t="s">
        <v>26</v>
      </c>
      <c r="J42" s="4"/>
      <c r="K42" s="4"/>
      <c r="L42" s="10">
        <f>SUM(L40:L41)</f>
        <v>0</v>
      </c>
    </row>
    <row r="43" spans="1:12" s="1" customFormat="1" ht="5.25" hidden="1" x14ac:dyDescent="0.2"/>
    <row r="44" spans="1:12" s="1" customFormat="1" hidden="1" x14ac:dyDescent="0.2">
      <c r="A44" s="50" t="s">
        <v>48</v>
      </c>
      <c r="B44" s="51"/>
      <c r="C44" s="51"/>
      <c r="D44" s="51"/>
      <c r="E44" s="51"/>
      <c r="F44" s="51"/>
      <c r="G44" s="51"/>
      <c r="H44" s="51"/>
      <c r="I44" s="51"/>
      <c r="J44" s="51"/>
      <c r="K44" s="51"/>
      <c r="L44" s="51"/>
    </row>
    <row r="45" spans="1:12" hidden="1" x14ac:dyDescent="0.2">
      <c r="A45" s="82" t="s">
        <v>49</v>
      </c>
      <c r="E45" s="5"/>
    </row>
    <row r="46" spans="1:12" ht="24" hidden="1" x14ac:dyDescent="0.2">
      <c r="A46" s="45" t="s">
        <v>31</v>
      </c>
      <c r="B46" s="2"/>
      <c r="C46" s="2" t="s">
        <v>46</v>
      </c>
      <c r="D46" s="2" t="s">
        <v>16</v>
      </c>
      <c r="E46" s="2" t="s">
        <v>47</v>
      </c>
      <c r="F46" s="2" t="s">
        <v>35</v>
      </c>
      <c r="G46" s="2" t="s">
        <v>19</v>
      </c>
      <c r="I46" s="2" t="s">
        <v>20</v>
      </c>
      <c r="J46" s="2" t="s">
        <v>21</v>
      </c>
      <c r="K46" s="2" t="s">
        <v>22</v>
      </c>
      <c r="L46" s="2" t="s">
        <v>23</v>
      </c>
    </row>
    <row r="47" spans="1:12" ht="24" hidden="1" x14ac:dyDescent="0.2">
      <c r="A47" s="113" t="s">
        <v>222</v>
      </c>
      <c r="B47" s="22" t="s">
        <v>25</v>
      </c>
      <c r="C47" s="83" t="s">
        <v>50</v>
      </c>
      <c r="D47" s="8"/>
      <c r="E47" s="28"/>
      <c r="F47" s="9">
        <f>D47*E47</f>
        <v>0</v>
      </c>
      <c r="G47" s="11" t="s">
        <v>25</v>
      </c>
      <c r="I47" s="32">
        <f>D47</f>
        <v>0</v>
      </c>
      <c r="J47" s="33"/>
      <c r="K47" s="32">
        <f>I47+J47</f>
        <v>0</v>
      </c>
      <c r="L47" s="34">
        <f>K47*E47</f>
        <v>0</v>
      </c>
    </row>
    <row r="48" spans="1:12" s="1" customFormat="1" ht="5.25" hidden="1" x14ac:dyDescent="0.2">
      <c r="C48" s="7"/>
    </row>
    <row r="49" spans="1:17" hidden="1" x14ac:dyDescent="0.2">
      <c r="A49" s="4" t="s">
        <v>26</v>
      </c>
      <c r="B49" s="4"/>
      <c r="C49" s="4"/>
      <c r="D49" s="4"/>
      <c r="E49" s="4"/>
      <c r="F49" s="10">
        <f>SUM(F47:F48)</f>
        <v>0</v>
      </c>
      <c r="G49" s="4"/>
      <c r="I49" s="4" t="s">
        <v>26</v>
      </c>
      <c r="J49" s="4"/>
      <c r="K49" s="4"/>
      <c r="L49" s="10">
        <f>SUM(L47:L48)</f>
        <v>0</v>
      </c>
    </row>
    <row r="50" spans="1:17" s="21" customFormat="1" ht="9" thickBot="1" x14ac:dyDescent="0.25"/>
    <row r="51" spans="1:17" ht="13.5" thickTop="1" thickBot="1" x14ac:dyDescent="0.25">
      <c r="A51" s="29" t="s">
        <v>51</v>
      </c>
      <c r="B51" s="29"/>
      <c r="C51" s="29"/>
      <c r="D51" s="29"/>
      <c r="E51" s="29"/>
      <c r="F51" s="29"/>
      <c r="G51" s="29"/>
      <c r="I51" s="29" t="s">
        <v>52</v>
      </c>
      <c r="J51" s="29"/>
      <c r="K51" s="29"/>
      <c r="L51" s="29"/>
    </row>
    <row r="52" spans="1:17" s="25" customFormat="1" thickTop="1" x14ac:dyDescent="0.2">
      <c r="A52" s="95" t="s">
        <v>53</v>
      </c>
      <c r="B52" s="95"/>
      <c r="C52" s="95"/>
      <c r="D52" s="95"/>
      <c r="E52" s="95"/>
      <c r="F52" s="95"/>
      <c r="G52" s="95"/>
      <c r="H52" s="95"/>
      <c r="I52" s="95"/>
      <c r="J52" s="95"/>
      <c r="K52" s="95"/>
      <c r="L52" s="95"/>
      <c r="M52" s="95"/>
      <c r="N52" s="95"/>
      <c r="O52" s="95"/>
      <c r="P52" s="95"/>
      <c r="Q52" s="95"/>
    </row>
    <row r="53" spans="1:17" s="25" customFormat="1" ht="11.25" x14ac:dyDescent="0.2">
      <c r="A53" s="96" t="s">
        <v>54</v>
      </c>
      <c r="B53" s="96"/>
      <c r="C53" s="96"/>
      <c r="D53" s="96"/>
      <c r="E53" s="96"/>
      <c r="F53" s="96"/>
      <c r="G53" s="96"/>
      <c r="H53" s="96"/>
      <c r="I53" s="96"/>
      <c r="J53" s="96"/>
      <c r="K53" s="96"/>
      <c r="L53" s="96"/>
      <c r="M53" s="96"/>
      <c r="N53" s="96"/>
      <c r="O53" s="96"/>
      <c r="P53" s="96"/>
      <c r="Q53" s="96"/>
    </row>
    <row r="54" spans="1:17" s="66" customFormat="1" ht="11.25" customHeight="1" x14ac:dyDescent="0.2">
      <c r="A54" s="78" t="s">
        <v>45</v>
      </c>
    </row>
    <row r="55" spans="1:17" s="66" customFormat="1" ht="11.25" customHeight="1" x14ac:dyDescent="0.2">
      <c r="A55" s="78" t="s">
        <v>55</v>
      </c>
    </row>
    <row r="56" spans="1:17" ht="24" x14ac:dyDescent="0.2">
      <c r="A56" s="2" t="s">
        <v>14</v>
      </c>
      <c r="B56" s="2" t="s">
        <v>56</v>
      </c>
      <c r="C56" s="2" t="s">
        <v>33</v>
      </c>
      <c r="D56" s="2" t="s">
        <v>16</v>
      </c>
      <c r="E56" s="2" t="s">
        <v>57</v>
      </c>
      <c r="F56" s="2" t="s">
        <v>35</v>
      </c>
      <c r="G56" s="2" t="s">
        <v>19</v>
      </c>
      <c r="I56" s="2" t="s">
        <v>20</v>
      </c>
      <c r="J56" s="2" t="s">
        <v>21</v>
      </c>
      <c r="K56" s="2" t="s">
        <v>22</v>
      </c>
      <c r="L56" s="2" t="s">
        <v>23</v>
      </c>
    </row>
    <row r="57" spans="1:17" x14ac:dyDescent="0.2">
      <c r="A57" s="113" t="s">
        <v>59</v>
      </c>
      <c r="B57" s="113"/>
      <c r="C57" s="113" t="s">
        <v>60</v>
      </c>
      <c r="D57" s="93">
        <v>8</v>
      </c>
      <c r="E57" s="28"/>
      <c r="F57" s="9">
        <f t="shared" ref="F57:F62" si="4">D57*E57</f>
        <v>0</v>
      </c>
      <c r="G57" s="11"/>
      <c r="I57" s="32">
        <f>D57</f>
        <v>8</v>
      </c>
      <c r="J57" s="33"/>
      <c r="K57" s="32">
        <f t="shared" ref="K57:K62" si="5">I57+J57</f>
        <v>8</v>
      </c>
      <c r="L57" s="34">
        <f>K57*E57</f>
        <v>0</v>
      </c>
    </row>
    <row r="58" spans="1:17" x14ac:dyDescent="0.2">
      <c r="A58" s="113" t="s">
        <v>61</v>
      </c>
      <c r="B58" s="113"/>
      <c r="C58" s="113" t="s">
        <v>60</v>
      </c>
      <c r="D58" s="115">
        <v>131</v>
      </c>
      <c r="E58" s="84"/>
      <c r="F58" s="9">
        <f t="shared" ref="F58" si="6">D58*E58</f>
        <v>0</v>
      </c>
      <c r="G58" s="11"/>
      <c r="I58" s="32">
        <f>D58</f>
        <v>131</v>
      </c>
      <c r="J58" s="33"/>
      <c r="K58" s="32">
        <f t="shared" ref="K58" si="7">I58+J58</f>
        <v>131</v>
      </c>
      <c r="L58" s="34">
        <f>K58*E58</f>
        <v>0</v>
      </c>
    </row>
    <row r="59" spans="1:17" ht="33" customHeight="1" x14ac:dyDescent="0.2">
      <c r="A59" s="113" t="s">
        <v>62</v>
      </c>
      <c r="B59" s="113"/>
      <c r="C59" s="113" t="s">
        <v>63</v>
      </c>
      <c r="D59" s="93">
        <v>139</v>
      </c>
      <c r="E59" s="94">
        <v>50</v>
      </c>
      <c r="F59" s="9">
        <f>D59*E59</f>
        <v>6950</v>
      </c>
      <c r="G59" s="11" t="s">
        <v>64</v>
      </c>
      <c r="I59" s="32">
        <f>D59</f>
        <v>139</v>
      </c>
      <c r="J59" s="33"/>
      <c r="K59" s="32">
        <f>I59+J59</f>
        <v>139</v>
      </c>
      <c r="L59" s="34">
        <f>K59*E59</f>
        <v>6950</v>
      </c>
    </row>
    <row r="60" spans="1:17" ht="36" x14ac:dyDescent="0.2">
      <c r="A60" s="113" t="s">
        <v>65</v>
      </c>
      <c r="B60" s="113" t="s">
        <v>25</v>
      </c>
      <c r="C60" s="113" t="s">
        <v>63</v>
      </c>
      <c r="D60" s="93">
        <v>1</v>
      </c>
      <c r="E60" s="94">
        <v>2500</v>
      </c>
      <c r="F60" s="9">
        <f t="shared" si="4"/>
        <v>2500</v>
      </c>
      <c r="G60" s="11" t="s">
        <v>66</v>
      </c>
      <c r="I60" s="32">
        <f>D60</f>
        <v>1</v>
      </c>
      <c r="J60" s="33"/>
      <c r="K60" s="32">
        <f t="shared" si="5"/>
        <v>1</v>
      </c>
      <c r="L60" s="34">
        <f>K60*E60</f>
        <v>2500</v>
      </c>
    </row>
    <row r="61" spans="1:17" ht="24" x14ac:dyDescent="0.2">
      <c r="A61" s="113" t="s">
        <v>220</v>
      </c>
      <c r="B61" s="113" t="s">
        <v>25</v>
      </c>
      <c r="C61" s="113" t="s">
        <v>60</v>
      </c>
      <c r="D61" s="93">
        <v>870</v>
      </c>
      <c r="E61" s="28"/>
      <c r="F61" s="9">
        <f t="shared" si="4"/>
        <v>0</v>
      </c>
      <c r="G61" s="11" t="s">
        <v>224</v>
      </c>
      <c r="I61" s="32">
        <f>D61</f>
        <v>870</v>
      </c>
      <c r="J61" s="33"/>
      <c r="K61" s="32">
        <f t="shared" si="5"/>
        <v>870</v>
      </c>
      <c r="L61" s="34">
        <f>K61*E61</f>
        <v>0</v>
      </c>
    </row>
    <row r="62" spans="1:17" ht="36" x14ac:dyDescent="0.2">
      <c r="A62" s="113" t="s">
        <v>221</v>
      </c>
      <c r="B62" s="113" t="s">
        <v>25</v>
      </c>
      <c r="C62" s="113" t="s">
        <v>58</v>
      </c>
      <c r="D62" s="93">
        <v>870</v>
      </c>
      <c r="E62" s="28"/>
      <c r="F62" s="9">
        <f t="shared" si="4"/>
        <v>0</v>
      </c>
      <c r="G62" s="11" t="s">
        <v>223</v>
      </c>
      <c r="I62" s="32">
        <f>D62</f>
        <v>870</v>
      </c>
      <c r="J62" s="33"/>
      <c r="K62" s="32">
        <f t="shared" si="5"/>
        <v>870</v>
      </c>
      <c r="L62" s="34">
        <f>K62*E62</f>
        <v>0</v>
      </c>
    </row>
    <row r="63" spans="1:17" x14ac:dyDescent="0.2">
      <c r="A63" s="113" t="s">
        <v>219</v>
      </c>
      <c r="B63" s="113"/>
      <c r="C63" s="113" t="s">
        <v>60</v>
      </c>
      <c r="D63" s="115">
        <v>1</v>
      </c>
      <c r="E63" s="94">
        <v>5400</v>
      </c>
      <c r="F63" s="9">
        <f t="shared" ref="F63" si="8">D63*E63</f>
        <v>5400</v>
      </c>
      <c r="G63" s="85"/>
      <c r="I63" s="32">
        <f>D63</f>
        <v>1</v>
      </c>
      <c r="J63" s="33"/>
      <c r="K63" s="32">
        <f t="shared" ref="K63" si="9">I63+J63</f>
        <v>1</v>
      </c>
      <c r="L63" s="34">
        <f>K63*E63</f>
        <v>5400</v>
      </c>
    </row>
    <row r="64" spans="1:17" s="1" customFormat="1" ht="15" hidden="1" customHeight="1" x14ac:dyDescent="0.2">
      <c r="A64" s="113"/>
      <c r="B64" s="113"/>
      <c r="C64" s="113"/>
      <c r="D64" s="87"/>
      <c r="E64" s="88"/>
      <c r="F64" s="89"/>
      <c r="G64" s="90"/>
    </row>
    <row r="65" spans="1:12" x14ac:dyDescent="0.2">
      <c r="A65" s="4" t="s">
        <v>26</v>
      </c>
      <c r="B65" s="4"/>
      <c r="C65" s="4"/>
      <c r="D65" s="4"/>
      <c r="E65" s="4"/>
      <c r="F65" s="10">
        <f>SUM(F57:F64)</f>
        <v>14850</v>
      </c>
      <c r="G65" s="4"/>
      <c r="I65" s="4" t="s">
        <v>26</v>
      </c>
      <c r="J65" s="4"/>
      <c r="K65" s="4"/>
      <c r="L65" s="10">
        <f>SUM(L57:L64)</f>
        <v>14850</v>
      </c>
    </row>
    <row r="66" spans="1:12" s="21" customFormat="1" ht="9" thickBot="1" x14ac:dyDescent="0.25"/>
    <row r="67" spans="1:12" ht="13.5" thickTop="1" thickBot="1" x14ac:dyDescent="0.25">
      <c r="A67" s="53" t="s">
        <v>67</v>
      </c>
      <c r="B67" s="29"/>
      <c r="C67" s="29"/>
      <c r="D67" s="29"/>
      <c r="E67" s="29"/>
      <c r="F67" s="29"/>
      <c r="G67" s="29"/>
      <c r="I67" s="29" t="s">
        <v>68</v>
      </c>
      <c r="J67" s="29"/>
      <c r="K67" s="29"/>
      <c r="L67" s="29"/>
    </row>
    <row r="68" spans="1:12" s="25" customFormat="1" ht="6.75" thickTop="1" x14ac:dyDescent="0.2"/>
    <row r="69" spans="1:12" ht="24" x14ac:dyDescent="0.2">
      <c r="A69" s="2" t="s">
        <v>14</v>
      </c>
      <c r="B69" s="2" t="s">
        <v>56</v>
      </c>
      <c r="C69" s="2" t="s">
        <v>46</v>
      </c>
      <c r="D69" s="2" t="s">
        <v>16</v>
      </c>
      <c r="E69" s="2" t="s">
        <v>57</v>
      </c>
      <c r="F69" s="2" t="s">
        <v>35</v>
      </c>
      <c r="G69" s="2" t="s">
        <v>19</v>
      </c>
      <c r="I69" s="2" t="s">
        <v>20</v>
      </c>
      <c r="J69" s="2" t="s">
        <v>21</v>
      </c>
      <c r="K69" s="2" t="s">
        <v>22</v>
      </c>
      <c r="L69" s="2" t="s">
        <v>23</v>
      </c>
    </row>
    <row r="70" spans="1:12" x14ac:dyDescent="0.2">
      <c r="A70" s="47" t="s">
        <v>69</v>
      </c>
      <c r="B70" s="113" t="s">
        <v>25</v>
      </c>
      <c r="C70" s="79" t="s">
        <v>63</v>
      </c>
      <c r="D70" s="93">
        <v>1</v>
      </c>
      <c r="E70" s="94">
        <v>15000</v>
      </c>
      <c r="F70" s="9">
        <f t="shared" ref="F70:F71" si="10">D70*E70</f>
        <v>15000</v>
      </c>
      <c r="G70" s="11" t="s">
        <v>25</v>
      </c>
      <c r="I70" s="32">
        <f>D70</f>
        <v>1</v>
      </c>
      <c r="J70" s="33"/>
      <c r="K70" s="32">
        <f t="shared" ref="K70:K71" si="11">I70+J70</f>
        <v>1</v>
      </c>
      <c r="L70" s="34">
        <f>K70*E70</f>
        <v>15000</v>
      </c>
    </row>
    <row r="71" spans="1:12" ht="36" x14ac:dyDescent="0.2">
      <c r="A71" s="113" t="s">
        <v>231</v>
      </c>
      <c r="B71" s="43"/>
      <c r="C71" s="75" t="s">
        <v>70</v>
      </c>
      <c r="D71" s="93">
        <v>1</v>
      </c>
      <c r="E71" s="94">
        <v>30000</v>
      </c>
      <c r="F71" s="9">
        <f t="shared" si="10"/>
        <v>30000</v>
      </c>
      <c r="G71" s="11" t="s">
        <v>25</v>
      </c>
      <c r="I71" s="32">
        <f>D71</f>
        <v>1</v>
      </c>
      <c r="J71" s="33"/>
      <c r="K71" s="32">
        <f t="shared" si="11"/>
        <v>1</v>
      </c>
      <c r="L71" s="34">
        <f>K71*E71</f>
        <v>30000</v>
      </c>
    </row>
    <row r="72" spans="1:12" s="1" customFormat="1" ht="5.25" x14ac:dyDescent="0.2"/>
    <row r="73" spans="1:12" x14ac:dyDescent="0.2">
      <c r="A73" s="4" t="s">
        <v>26</v>
      </c>
      <c r="B73" s="4"/>
      <c r="C73" s="4"/>
      <c r="D73" s="4"/>
      <c r="E73" s="4"/>
      <c r="F73" s="10">
        <f>SUM(F70:F72)</f>
        <v>45000</v>
      </c>
      <c r="G73" s="4"/>
      <c r="I73" s="4" t="s">
        <v>26</v>
      </c>
      <c r="J73" s="4"/>
      <c r="K73" s="4"/>
      <c r="L73" s="10">
        <f>SUM(L70:L72)</f>
        <v>45000</v>
      </c>
    </row>
    <row r="74" spans="1:12" s="21" customFormat="1" ht="9" thickBot="1" x14ac:dyDescent="0.25"/>
    <row r="75" spans="1:12" ht="13.5" thickTop="1" thickBot="1" x14ac:dyDescent="0.25">
      <c r="A75" s="29" t="s">
        <v>71</v>
      </c>
      <c r="B75" s="29"/>
      <c r="C75" s="29"/>
      <c r="D75" s="29"/>
      <c r="E75" s="29"/>
      <c r="F75" s="29"/>
      <c r="G75" s="29"/>
      <c r="I75" s="29" t="s">
        <v>72</v>
      </c>
      <c r="J75" s="29"/>
      <c r="K75" s="29"/>
      <c r="L75" s="29"/>
    </row>
    <row r="76" spans="1:12" s="25" customFormat="1" ht="4.5" customHeight="1" thickTop="1" x14ac:dyDescent="0.2"/>
    <row r="77" spans="1:12" s="25" customFormat="1" ht="6" hidden="1" x14ac:dyDescent="0.2">
      <c r="F77" s="68">
        <f>F73+F65+F49+F42+F18+F35</f>
        <v>59850</v>
      </c>
    </row>
    <row r="78" spans="1:12" s="25" customFormat="1" ht="74.25" customHeight="1" x14ac:dyDescent="0.2">
      <c r="A78" s="76" t="s">
        <v>73</v>
      </c>
      <c r="B78" s="67" t="s">
        <v>74</v>
      </c>
      <c r="C78" s="76" t="str">
        <f>IF(rUST="VAT is payable by a third country", "Please enter third country (acc. to sect. 3.3 of the Terms and Conditions) or 'not applicable' in column G", "")</f>
        <v/>
      </c>
      <c r="D78" s="67">
        <v>0</v>
      </c>
      <c r="E78" s="72"/>
      <c r="F78" s="13">
        <f>D78*F77</f>
        <v>0</v>
      </c>
      <c r="G78" s="91" t="s">
        <v>75</v>
      </c>
    </row>
    <row r="79" spans="1:12" x14ac:dyDescent="0.2">
      <c r="A79" s="4" t="s">
        <v>76</v>
      </c>
      <c r="B79" s="4"/>
      <c r="C79" s="4"/>
      <c r="D79" s="4"/>
      <c r="E79" s="4"/>
      <c r="F79" s="13">
        <f>F77+F78</f>
        <v>59850</v>
      </c>
      <c r="G79" s="4"/>
      <c r="I79" s="4" t="s">
        <v>76</v>
      </c>
      <c r="J79" s="4"/>
      <c r="K79" s="4"/>
      <c r="L79" s="13">
        <f>L73+L65+L49+L42+L18+L35</f>
        <v>59850</v>
      </c>
    </row>
    <row r="80" spans="1:12" hidden="1" x14ac:dyDescent="0.2">
      <c r="A80" s="12" t="s">
        <v>77</v>
      </c>
      <c r="B80" s="12"/>
      <c r="C80" s="12"/>
      <c r="D80" s="73">
        <v>0.19</v>
      </c>
      <c r="E80" s="12"/>
      <c r="F80" s="14">
        <f>F77*D80</f>
        <v>11371.5</v>
      </c>
      <c r="G80" s="12"/>
      <c r="I80" s="12" t="str">
        <f>"plus value-added tax "&amp;TEXT(B80,"0%")</f>
        <v>plus value-added tax 0%</v>
      </c>
      <c r="J80" s="12"/>
      <c r="K80" s="35"/>
      <c r="L80" s="14">
        <f>B80*L79</f>
        <v>0</v>
      </c>
    </row>
    <row r="81" spans="1:12" hidden="1" x14ac:dyDescent="0.2">
      <c r="A81" s="4" t="s">
        <v>78</v>
      </c>
      <c r="B81" s="4"/>
      <c r="C81" s="4"/>
      <c r="D81" s="4"/>
      <c r="E81" s="4"/>
      <c r="F81" s="86">
        <f>F79+F80</f>
        <v>71221.5</v>
      </c>
      <c r="G81" s="4"/>
      <c r="I81" s="4" t="s">
        <v>78</v>
      </c>
      <c r="J81" s="4"/>
      <c r="K81" s="4"/>
      <c r="L81" s="13">
        <f>L79+L80</f>
        <v>59850</v>
      </c>
    </row>
    <row r="82" spans="1:12" s="21" customFormat="1" ht="8.25" x14ac:dyDescent="0.2"/>
    <row r="83" spans="1:12" s="21" customFormat="1" ht="9" thickBot="1" x14ac:dyDescent="0.25"/>
    <row r="84" spans="1:12" ht="13.5" thickTop="1" thickBot="1" x14ac:dyDescent="0.25">
      <c r="A84" s="29" t="s">
        <v>79</v>
      </c>
      <c r="B84" s="29"/>
      <c r="C84" s="29"/>
      <c r="D84" s="29"/>
      <c r="E84" s="29"/>
      <c r="F84" s="29"/>
      <c r="G84" s="29"/>
      <c r="I84" s="53" t="s">
        <v>80</v>
      </c>
      <c r="J84" s="29"/>
      <c r="K84" s="29"/>
      <c r="L84" s="29"/>
    </row>
    <row r="85" spans="1:12" s="23" customFormat="1" ht="9.75" thickTop="1" x14ac:dyDescent="0.2"/>
    <row r="86" spans="1:12" x14ac:dyDescent="0.2">
      <c r="A86" s="61" t="s">
        <v>81</v>
      </c>
      <c r="B86" s="62"/>
      <c r="C86" s="62"/>
      <c r="D86" s="62"/>
      <c r="E86" s="62"/>
      <c r="F86" s="62"/>
      <c r="G86" s="62"/>
      <c r="I86" s="101"/>
      <c r="J86" s="101"/>
      <c r="K86" s="101"/>
      <c r="L86" s="101"/>
    </row>
    <row r="87" spans="1:12" ht="31.5" customHeight="1" x14ac:dyDescent="0.2">
      <c r="A87" s="110" t="s">
        <v>82</v>
      </c>
      <c r="B87" s="111"/>
      <c r="C87" s="111"/>
      <c r="D87" s="111"/>
      <c r="E87" s="111"/>
      <c r="F87" s="111"/>
      <c r="G87" s="111"/>
      <c r="I87" s="102" t="s">
        <v>83</v>
      </c>
      <c r="J87" s="103"/>
      <c r="K87" s="103"/>
      <c r="L87" s="103"/>
    </row>
    <row r="88" spans="1:12" ht="45" customHeight="1" x14ac:dyDescent="0.2">
      <c r="A88" s="97" t="s">
        <v>84</v>
      </c>
      <c r="B88" s="98"/>
      <c r="C88" s="98"/>
      <c r="D88" s="98"/>
      <c r="E88" s="98"/>
      <c r="F88" s="98"/>
      <c r="G88" s="98"/>
      <c r="I88" s="103"/>
      <c r="J88" s="103"/>
      <c r="K88" s="103"/>
      <c r="L88" s="103"/>
    </row>
    <row r="89" spans="1:12" ht="79.5" customHeight="1" x14ac:dyDescent="0.2">
      <c r="A89" s="97" t="s">
        <v>85</v>
      </c>
      <c r="B89" s="98"/>
      <c r="C89" s="98"/>
      <c r="D89" s="98"/>
      <c r="E89" s="98"/>
      <c r="F89" s="98"/>
      <c r="G89" s="98"/>
      <c r="I89" s="103"/>
      <c r="J89" s="103"/>
      <c r="K89" s="103"/>
      <c r="L89" s="103"/>
    </row>
    <row r="90" spans="1:12" ht="63" customHeight="1" x14ac:dyDescent="0.2">
      <c r="A90" s="97" t="s">
        <v>86</v>
      </c>
      <c r="B90" s="98"/>
      <c r="C90" s="98"/>
      <c r="D90" s="98"/>
      <c r="E90" s="98"/>
      <c r="F90" s="98"/>
      <c r="G90" s="98"/>
      <c r="I90" s="103"/>
      <c r="J90" s="103"/>
      <c r="K90" s="103"/>
      <c r="L90" s="103"/>
    </row>
    <row r="91" spans="1:12" ht="54" customHeight="1" x14ac:dyDescent="0.2">
      <c r="A91" s="99" t="s">
        <v>87</v>
      </c>
      <c r="B91" s="100"/>
      <c r="C91" s="100"/>
      <c r="D91" s="100"/>
      <c r="E91" s="100"/>
      <c r="F91" s="100"/>
      <c r="G91" s="100"/>
    </row>
    <row r="92" spans="1:12" ht="58.5" customHeight="1" x14ac:dyDescent="0.2">
      <c r="A92" s="99" t="s">
        <v>88</v>
      </c>
      <c r="B92" s="100"/>
      <c r="C92" s="100"/>
      <c r="D92" s="100"/>
      <c r="E92" s="100"/>
      <c r="F92" s="100"/>
      <c r="G92" s="100"/>
    </row>
  </sheetData>
  <sheetProtection algorithmName="SHA-512" hashValue="8RuZ9FrQzjptS1gmDSgMU9QHieNOx33Ex4jYpRmRl2CNdBQ6Ch9M4U6bOSZEe+A/dSMDF1oKzN0UoB/oKLlxDA==" saltValue="3Wx/3JvzAqAL50L15jAFMA==" spinCount="100000" sheet="1" objects="1" scenarios="1" formatCells="0" formatRows="0"/>
  <mergeCells count="22">
    <mergeCell ref="B1:G1"/>
    <mergeCell ref="I86:L86"/>
    <mergeCell ref="I87:L90"/>
    <mergeCell ref="B12:C12"/>
    <mergeCell ref="D5:G5"/>
    <mergeCell ref="D3:E3"/>
    <mergeCell ref="K3:L3"/>
    <mergeCell ref="I5:L5"/>
    <mergeCell ref="K8:L8"/>
    <mergeCell ref="D8:G8"/>
    <mergeCell ref="B13:C13"/>
    <mergeCell ref="B14:C14"/>
    <mergeCell ref="B15:C15"/>
    <mergeCell ref="B16:C16"/>
    <mergeCell ref="A87:G87"/>
    <mergeCell ref="A52:Q52"/>
    <mergeCell ref="A53:Q53"/>
    <mergeCell ref="A88:G88"/>
    <mergeCell ref="A92:G92"/>
    <mergeCell ref="A89:G89"/>
    <mergeCell ref="A90:G90"/>
    <mergeCell ref="A91:G91"/>
  </mergeCells>
  <phoneticPr fontId="8" type="noConversion"/>
  <conditionalFormatting sqref="E13">
    <cfRule type="expression" dxfId="0" priority="2">
      <formula>E13&lt;&gt;ROUNDDOWN(E13*100,0)/100</formula>
    </cfRule>
  </conditionalFormatting>
  <dataValidations count="4">
    <dataValidation type="date" operator="greaterThanOrEqual" allowBlank="1" showInputMessage="1" showErrorMessage="1" sqref="D3 K8" xr:uid="{00000000-0002-0000-0100-000000000000}">
      <formula1>1</formula1>
    </dataValidation>
    <dataValidation type="list" allowBlank="1" showInputMessage="1" showErrorMessage="1" sqref="C57:C63" xr:uid="{00000000-0002-0000-0100-000001000000}">
      <formula1>Erstattungsart</formula1>
    </dataValidation>
    <dataValidation type="list" allowBlank="1" showInputMessage="1" sqref="A25:A33 A40" xr:uid="{00000000-0002-0000-0100-000002000000}">
      <formula1>lSFK</formula1>
    </dataValidation>
    <dataValidation type="decimal" operator="greaterThanOrEqual" allowBlank="1" showInputMessage="1" showErrorMessage="1" error="Bitte geben Sie eine Zahl ein!" sqref="D53:E53 D80 D78" xr:uid="{5A45D0A1-943F-43B7-81E1-D8DE3DA22226}">
      <formula1>-10000000</formula1>
    </dataValidation>
  </dataValidations>
  <hyperlinks>
    <hyperlink ref="A53" r:id="rId1" xr:uid="{283BE59C-E4C1-4A1F-B168-AB2FCE8C1062}"/>
  </hyperlinks>
  <pageMargins left="0.51181102362204722" right="0.51181102362204722" top="0.11811023622047245" bottom="0.39370078740157483" header="0.11811023622047245" footer="0.15748031496062992"/>
  <pageSetup paperSize="9" scale="94" fitToHeight="0" orientation="landscape" r:id="rId2"/>
  <headerFooter>
    <oddFooter>&amp;C&amp;7&amp;"Arial"&amp;P / &amp;N</oddFooter>
  </headerFooter>
  <rowBreaks count="1" manualBreakCount="1">
    <brk id="49" max="15" man="1"/>
  </rowBreaks>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8FD70279-B876-4656-A552-8B8093508776}">
          <x14:formula1>
            <xm:f>Lists!$I$4:$I$6</xm:f>
          </x14:formula1>
          <xm:sqref>B78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2">
    <pageSetUpPr fitToPage="1"/>
  </sheetPr>
  <dimension ref="B2:G34"/>
  <sheetViews>
    <sheetView showGridLines="0" zoomScaleNormal="100" workbookViewId="0">
      <pane ySplit="10" topLeftCell="A11" activePane="bottomLeft" state="frozen"/>
      <selection activeCell="L13" sqref="L13"/>
      <selection pane="bottomLeft" activeCell="B25" sqref="B25"/>
    </sheetView>
  </sheetViews>
  <sheetFormatPr baseColWidth="10" defaultColWidth="11" defaultRowHeight="12" x14ac:dyDescent="0.2"/>
  <cols>
    <col min="1" max="1" width="2.7109375" customWidth="1"/>
    <col min="2" max="2" width="35" customWidth="1"/>
    <col min="3" max="3" width="19" customWidth="1"/>
    <col min="4" max="4" width="19.42578125" customWidth="1"/>
    <col min="5" max="5" width="13.140625" customWidth="1"/>
    <col min="6" max="6" width="21.140625" customWidth="1"/>
    <col min="7" max="7" width="66.140625" customWidth="1"/>
  </cols>
  <sheetData>
    <row r="2" spans="2:7" x14ac:dyDescent="0.2">
      <c r="B2" s="112" t="s">
        <v>89</v>
      </c>
      <c r="C2" s="112"/>
      <c r="D2" s="112"/>
      <c r="E2" s="112"/>
      <c r="F2" s="112"/>
      <c r="G2" s="112"/>
    </row>
    <row r="3" spans="2:7" x14ac:dyDescent="0.2">
      <c r="B3" s="5" t="s">
        <v>90</v>
      </c>
    </row>
    <row r="4" spans="2:7" x14ac:dyDescent="0.2">
      <c r="B4" s="5" t="s">
        <v>91</v>
      </c>
    </row>
    <row r="5" spans="2:7" s="1" customFormat="1" ht="5.25" x14ac:dyDescent="0.2"/>
    <row r="6" spans="2:7" x14ac:dyDescent="0.2">
      <c r="B6" t="s">
        <v>92</v>
      </c>
      <c r="C6">
        <f>_xlfn.SINGLE(IF(_xlfn.SINGLE('Price Schedule'!B3)="","",'Price Schedule'!B3))</f>
        <v>0</v>
      </c>
      <c r="E6" t="s">
        <v>5</v>
      </c>
      <c r="F6" s="17">
        <f>'Price Schedule'!D3</f>
        <v>0</v>
      </c>
    </row>
    <row r="7" spans="2:7" s="1" customFormat="1" ht="5.25" x14ac:dyDescent="0.2">
      <c r="C7" s="15"/>
      <c r="F7" s="16"/>
    </row>
    <row r="8" spans="2:7" ht="36" x14ac:dyDescent="0.2">
      <c r="B8" t="s">
        <v>93</v>
      </c>
      <c r="C8" t="str">
        <f>_xlfn.SINGLE(IF(_xlfn.SINGLE('Price Schedule'!B5)="","",'Price Schedule'!B5))</f>
        <v>G-012325-001</v>
      </c>
      <c r="E8" s="46" t="s">
        <v>94</v>
      </c>
      <c r="F8" s="3" t="str">
        <f>IF(VENr="","",VENr)</f>
        <v/>
      </c>
    </row>
    <row r="9" spans="2:7" s="1" customFormat="1" ht="5.25" x14ac:dyDescent="0.2">
      <c r="C9" s="15"/>
      <c r="F9" s="15"/>
    </row>
    <row r="10" spans="2:7" x14ac:dyDescent="0.2">
      <c r="B10" s="2" t="s">
        <v>95</v>
      </c>
      <c r="C10" s="2" t="s">
        <v>32</v>
      </c>
      <c r="D10" s="2" t="s">
        <v>96</v>
      </c>
      <c r="E10" s="2" t="s">
        <v>97</v>
      </c>
      <c r="F10" s="2" t="s">
        <v>98</v>
      </c>
      <c r="G10" s="2" t="s">
        <v>99</v>
      </c>
    </row>
    <row r="11" spans="2:7" x14ac:dyDescent="0.2">
      <c r="B11" s="54" t="s">
        <v>36</v>
      </c>
      <c r="C11" s="11"/>
      <c r="D11" s="11"/>
      <c r="E11" s="24"/>
      <c r="F11" s="11"/>
      <c r="G11" s="11"/>
    </row>
    <row r="12" spans="2:7" x14ac:dyDescent="0.2">
      <c r="B12" s="11" t="s">
        <v>100</v>
      </c>
      <c r="C12" s="11"/>
      <c r="D12" s="11"/>
      <c r="E12" s="24"/>
      <c r="F12" s="11"/>
      <c r="G12" s="11"/>
    </row>
    <row r="13" spans="2:7" x14ac:dyDescent="0.2">
      <c r="B13" s="11" t="s">
        <v>101</v>
      </c>
      <c r="C13" s="11"/>
      <c r="D13" s="11"/>
      <c r="E13" s="24"/>
      <c r="F13" s="11"/>
      <c r="G13" s="11"/>
    </row>
    <row r="14" spans="2:7" x14ac:dyDescent="0.2">
      <c r="B14" s="11" t="s">
        <v>102</v>
      </c>
      <c r="C14" s="11"/>
      <c r="D14" s="11"/>
      <c r="E14" s="24"/>
      <c r="F14" s="11"/>
      <c r="G14" s="11"/>
    </row>
    <row r="15" spans="2:7" x14ac:dyDescent="0.2">
      <c r="B15" s="11" t="s">
        <v>103</v>
      </c>
      <c r="C15" s="11"/>
      <c r="D15" s="11"/>
      <c r="E15" s="24"/>
      <c r="F15" s="11"/>
      <c r="G15" s="11"/>
    </row>
    <row r="16" spans="2:7" x14ac:dyDescent="0.2">
      <c r="B16" s="11" t="s">
        <v>104</v>
      </c>
      <c r="C16" s="11"/>
      <c r="D16" s="11"/>
      <c r="E16" s="24"/>
      <c r="F16" s="11"/>
      <c r="G16" s="11"/>
    </row>
    <row r="17" spans="2:7" x14ac:dyDescent="0.2">
      <c r="B17" s="54" t="s">
        <v>43</v>
      </c>
      <c r="C17" s="11"/>
      <c r="D17" s="11"/>
      <c r="E17" s="24"/>
      <c r="F17" s="11"/>
      <c r="G17" s="11"/>
    </row>
    <row r="18" spans="2:7" x14ac:dyDescent="0.2">
      <c r="B18" s="11"/>
      <c r="C18" s="11"/>
      <c r="D18" s="11"/>
      <c r="E18" s="24"/>
      <c r="F18" s="11"/>
      <c r="G18" s="11"/>
    </row>
    <row r="19" spans="2:7" x14ac:dyDescent="0.2">
      <c r="B19" s="11"/>
      <c r="C19" s="11"/>
      <c r="D19" s="11"/>
      <c r="E19" s="24"/>
      <c r="F19" s="11"/>
      <c r="G19" s="11"/>
    </row>
    <row r="20" spans="2:7" x14ac:dyDescent="0.2">
      <c r="B20" s="11"/>
      <c r="C20" s="11"/>
      <c r="D20" s="11"/>
      <c r="E20" s="24"/>
      <c r="F20" s="11"/>
      <c r="G20" s="11"/>
    </row>
    <row r="21" spans="2:7" x14ac:dyDescent="0.2">
      <c r="B21" s="11"/>
      <c r="C21" s="11"/>
      <c r="D21" s="11"/>
      <c r="E21" s="24"/>
      <c r="F21" s="11"/>
      <c r="G21" s="11"/>
    </row>
    <row r="22" spans="2:7" x14ac:dyDescent="0.2">
      <c r="B22" s="11"/>
      <c r="C22" s="11"/>
      <c r="D22" s="11"/>
      <c r="E22" s="24"/>
      <c r="F22" s="11"/>
      <c r="G22" s="11"/>
    </row>
    <row r="23" spans="2:7" x14ac:dyDescent="0.2">
      <c r="B23" s="11"/>
      <c r="C23" s="11"/>
      <c r="D23" s="11"/>
      <c r="E23" s="24"/>
      <c r="F23" s="11"/>
      <c r="G23" s="11"/>
    </row>
    <row r="24" spans="2:7" x14ac:dyDescent="0.2">
      <c r="B24" s="11"/>
      <c r="C24" s="11"/>
      <c r="D24" s="11"/>
      <c r="E24" s="24"/>
      <c r="F24" s="11"/>
      <c r="G24" s="11"/>
    </row>
    <row r="25" spans="2:7" x14ac:dyDescent="0.2">
      <c r="B25" s="11"/>
      <c r="C25" s="11"/>
      <c r="D25" s="11"/>
      <c r="E25" s="24"/>
      <c r="F25" s="11"/>
      <c r="G25" s="11"/>
    </row>
    <row r="26" spans="2:7" x14ac:dyDescent="0.2">
      <c r="B26" s="11"/>
      <c r="C26" s="11"/>
      <c r="D26" s="11"/>
      <c r="E26" s="24"/>
      <c r="F26" s="11"/>
      <c r="G26" s="11"/>
    </row>
    <row r="27" spans="2:7" x14ac:dyDescent="0.2">
      <c r="B27" s="11"/>
      <c r="C27" s="11"/>
      <c r="D27" s="11"/>
      <c r="E27" s="24"/>
      <c r="F27" s="11"/>
      <c r="G27" s="11"/>
    </row>
    <row r="28" spans="2:7" x14ac:dyDescent="0.2">
      <c r="B28" s="11"/>
      <c r="C28" s="11"/>
      <c r="D28" s="11"/>
      <c r="E28" s="24"/>
      <c r="F28" s="11"/>
      <c r="G28" s="11"/>
    </row>
    <row r="29" spans="2:7" x14ac:dyDescent="0.2">
      <c r="B29" s="11"/>
      <c r="C29" s="11"/>
      <c r="D29" s="11"/>
      <c r="E29" s="24"/>
      <c r="F29" s="11"/>
      <c r="G29" s="11"/>
    </row>
    <row r="30" spans="2:7" x14ac:dyDescent="0.2">
      <c r="B30" s="11"/>
      <c r="C30" s="11"/>
      <c r="D30" s="11"/>
      <c r="E30" s="24"/>
      <c r="F30" s="11"/>
      <c r="G30" s="11"/>
    </row>
    <row r="31" spans="2:7" x14ac:dyDescent="0.2">
      <c r="B31" s="11"/>
      <c r="C31" s="11"/>
      <c r="D31" s="11"/>
      <c r="E31" s="24"/>
      <c r="F31" s="11"/>
      <c r="G31" s="11"/>
    </row>
    <row r="32" spans="2:7" x14ac:dyDescent="0.2">
      <c r="B32" s="11"/>
      <c r="C32" s="11"/>
      <c r="D32" s="11"/>
      <c r="E32" s="24"/>
      <c r="F32" s="11"/>
      <c r="G32" s="11"/>
    </row>
    <row r="33" spans="2:7" x14ac:dyDescent="0.2">
      <c r="B33" s="11"/>
      <c r="C33" s="11"/>
      <c r="D33" s="11"/>
      <c r="E33" s="24"/>
      <c r="F33" s="11"/>
      <c r="G33" s="11"/>
    </row>
    <row r="34" spans="2:7" x14ac:dyDescent="0.2">
      <c r="B34" s="11"/>
      <c r="C34" s="11"/>
      <c r="D34" s="11"/>
      <c r="E34" s="24"/>
      <c r="F34" s="11"/>
      <c r="G34" s="11"/>
    </row>
  </sheetData>
  <sheetProtection algorithmName="SHA-512" hashValue="3adfimK8tMWxDUrMj7n35kkyItfoU3qpxQzrYDmoHd+VJwMaR6ftxaQVsVAEm64VILJj7tXC7qPKlVQJB46fcw==" saltValue="BBMXUmI3+A4AyMG1wubdfQ==" spinCount="100000" sheet="1" objects="1" scenarios="1" formatCells="0" formatRows="0"/>
  <mergeCells count="1">
    <mergeCell ref="B2:G2"/>
  </mergeCells>
  <pageMargins left="0.25" right="0.25"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3"/>
  <dimension ref="A1:O64"/>
  <sheetViews>
    <sheetView zoomScaleNormal="100" workbookViewId="0">
      <pane xSplit="3" ySplit="13" topLeftCell="H14" activePane="bottomRight" state="frozen"/>
      <selection pane="topRight" activeCell="D1" sqref="D1"/>
      <selection pane="bottomLeft" activeCell="A14" sqref="A14"/>
      <selection pane="bottomRight" activeCell="B9" sqref="B9"/>
    </sheetView>
  </sheetViews>
  <sheetFormatPr baseColWidth="10" defaultColWidth="11.42578125" defaultRowHeight="12" x14ac:dyDescent="0.2"/>
  <cols>
    <col min="1" max="1" width="2.5703125" customWidth="1"/>
    <col min="2" max="2" width="52.140625" bestFit="1" customWidth="1"/>
    <col min="3" max="3" width="3" bestFit="1" customWidth="1"/>
    <col min="4" max="4" width="37.140625" customWidth="1"/>
    <col min="5" max="5" width="12.5703125" bestFit="1" customWidth="1"/>
    <col min="6" max="14" width="35.42578125" customWidth="1"/>
    <col min="15" max="24" width="16.7109375" customWidth="1"/>
  </cols>
  <sheetData>
    <row r="1" spans="1:15" ht="23.25" x14ac:dyDescent="0.2">
      <c r="A1" s="49" t="s">
        <v>105</v>
      </c>
      <c r="D1" s="42" t="s">
        <v>106</v>
      </c>
    </row>
    <row r="2" spans="1:15" ht="23.25" x14ac:dyDescent="0.2">
      <c r="D2" s="80" t="s">
        <v>107</v>
      </c>
    </row>
    <row r="3" spans="1:15" x14ac:dyDescent="0.2">
      <c r="B3" t="s">
        <v>108</v>
      </c>
      <c r="E3" t="s">
        <v>109</v>
      </c>
      <c r="G3" t="s">
        <v>110</v>
      </c>
      <c r="I3" s="69" t="s">
        <v>111</v>
      </c>
    </row>
    <row r="4" spans="1:15" x14ac:dyDescent="0.2">
      <c r="B4" t="s">
        <v>112</v>
      </c>
      <c r="E4">
        <v>1</v>
      </c>
      <c r="G4" s="40" t="s">
        <v>113</v>
      </c>
      <c r="I4" s="70" t="s">
        <v>74</v>
      </c>
    </row>
    <row r="5" spans="1:15" x14ac:dyDescent="0.2">
      <c r="B5" s="77" t="s">
        <v>60</v>
      </c>
      <c r="E5">
        <v>2</v>
      </c>
      <c r="G5" s="41" t="s">
        <v>114</v>
      </c>
      <c r="I5" s="77" t="s">
        <v>115</v>
      </c>
    </row>
    <row r="6" spans="1:15" x14ac:dyDescent="0.2">
      <c r="B6" s="77" t="s">
        <v>37</v>
      </c>
      <c r="E6">
        <v>3</v>
      </c>
      <c r="I6" s="77" t="s">
        <v>116</v>
      </c>
    </row>
    <row r="7" spans="1:15" x14ac:dyDescent="0.2">
      <c r="B7" s="77" t="s">
        <v>117</v>
      </c>
      <c r="E7">
        <v>4</v>
      </c>
      <c r="I7" s="71"/>
    </row>
    <row r="8" spans="1:15" x14ac:dyDescent="0.2">
      <c r="B8" t="s">
        <v>63</v>
      </c>
      <c r="E8">
        <v>5</v>
      </c>
    </row>
    <row r="9" spans="1:15" x14ac:dyDescent="0.2">
      <c r="B9" t="s">
        <v>118</v>
      </c>
    </row>
    <row r="10" spans="1:15" ht="12.75" thickBot="1" x14ac:dyDescent="0.25">
      <c r="B10" t="s">
        <v>58</v>
      </c>
    </row>
    <row r="11" spans="1:15" ht="13.5" thickTop="1" thickBot="1" x14ac:dyDescent="0.25">
      <c r="B11" s="29" t="s">
        <v>119</v>
      </c>
      <c r="F11" s="29" t="s">
        <v>120</v>
      </c>
    </row>
    <row r="12" spans="1:15" ht="12.75" thickTop="1" x14ac:dyDescent="0.2"/>
    <row r="13" spans="1:15" x14ac:dyDescent="0.2">
      <c r="B13" s="48" t="s">
        <v>121</v>
      </c>
      <c r="C13" t="s">
        <v>122</v>
      </c>
      <c r="D13" t="s">
        <v>123</v>
      </c>
      <c r="F13" t="s">
        <v>124</v>
      </c>
      <c r="G13" t="s">
        <v>125</v>
      </c>
      <c r="H13" t="s">
        <v>126</v>
      </c>
      <c r="I13" t="s">
        <v>127</v>
      </c>
      <c r="J13" t="s">
        <v>128</v>
      </c>
      <c r="K13" t="s">
        <v>129</v>
      </c>
      <c r="L13" t="s">
        <v>130</v>
      </c>
      <c r="M13" t="s">
        <v>131</v>
      </c>
      <c r="N13" t="s">
        <v>132</v>
      </c>
      <c r="O13" t="s">
        <v>133</v>
      </c>
    </row>
    <row r="14" spans="1:15" x14ac:dyDescent="0.2">
      <c r="B14" t="str">
        <f>IF(Tabelle4[[#This Row],[Nr]]=0,"Please select",TEXT(Tabelle4[[#This Row],[Nr]],"00")&amp;" "&amp;Tabelle4[[#This Row],[Expertise cluster Input]])</f>
        <v>Please select</v>
      </c>
      <c r="F14" s="31"/>
      <c r="G14" s="31"/>
      <c r="H14" s="31"/>
      <c r="I14" s="31"/>
      <c r="J14" s="31"/>
      <c r="K14" s="31"/>
      <c r="L14" s="31"/>
      <c r="M14" s="31"/>
      <c r="N14" s="31"/>
      <c r="O14" s="31"/>
    </row>
    <row r="15" spans="1:15" ht="24" x14ac:dyDescent="0.2">
      <c r="B15" t="str">
        <f>IF(Tabelle4[[#This Row],[Nr]]=0,"Please select",TEXT(Tabelle4[[#This Row],[Nr]],"00")&amp;" "&amp;Tabelle4[[#This Row],[Expertise cluster Input]])</f>
        <v>01 Organisational and management consulting</v>
      </c>
      <c r="C15">
        <v>1</v>
      </c>
      <c r="D15" t="s">
        <v>134</v>
      </c>
      <c r="F15" s="31" t="s">
        <v>135</v>
      </c>
      <c r="G15" s="31" t="s">
        <v>136</v>
      </c>
      <c r="H15" s="31" t="s">
        <v>137</v>
      </c>
      <c r="I15" s="31"/>
      <c r="J15" s="31"/>
      <c r="K15" s="31"/>
      <c r="L15" s="31"/>
      <c r="M15" s="31"/>
      <c r="N15" s="31"/>
      <c r="O15" s="31"/>
    </row>
    <row r="16" spans="1:15" ht="24" x14ac:dyDescent="0.2">
      <c r="B16" t="str">
        <f>IF(Tabelle4[[#This Row],[Nr]]=0,"Please select",TEXT(Tabelle4[[#This Row],[Nr]],"00")&amp;" "&amp;Tabelle4[[#This Row],[Expertise cluster Input]])</f>
        <v>02 Personnel selection, management and training</v>
      </c>
      <c r="C16">
        <v>2</v>
      </c>
      <c r="D16" t="s">
        <v>138</v>
      </c>
      <c r="F16" s="31" t="s">
        <v>139</v>
      </c>
      <c r="G16" s="31" t="s">
        <v>140</v>
      </c>
      <c r="H16" s="31" t="s">
        <v>141</v>
      </c>
      <c r="I16" s="31" t="s">
        <v>142</v>
      </c>
      <c r="J16" s="31" t="s">
        <v>143</v>
      </c>
      <c r="K16" s="31" t="s">
        <v>144</v>
      </c>
      <c r="L16" s="31" t="s">
        <v>145</v>
      </c>
      <c r="M16" s="31"/>
      <c r="N16" s="31"/>
      <c r="O16" s="31"/>
    </row>
    <row r="17" spans="2:15" ht="36" x14ac:dyDescent="0.2">
      <c r="B17" t="str">
        <f>IF(Tabelle4[[#This Row],[Nr]]=0,"Please select",TEXT(Tabelle4[[#This Row],[Nr]],"00")&amp;" "&amp;Tabelle4[[#This Row],[Expertise cluster Input]])</f>
        <v>03 Rural development, agriculture, fishing and food</v>
      </c>
      <c r="C17">
        <v>3</v>
      </c>
      <c r="D17" t="s">
        <v>146</v>
      </c>
      <c r="F17" s="31" t="s">
        <v>147</v>
      </c>
      <c r="G17" s="31" t="s">
        <v>148</v>
      </c>
      <c r="H17" s="31" t="s">
        <v>149</v>
      </c>
      <c r="I17" s="31"/>
      <c r="J17" s="31"/>
      <c r="K17" s="31"/>
      <c r="L17" s="31"/>
      <c r="M17" s="31"/>
      <c r="N17" s="31"/>
      <c r="O17" s="31"/>
    </row>
    <row r="18" spans="2:15" ht="36" x14ac:dyDescent="0.2">
      <c r="B18" t="str">
        <f>IF(Tabelle4[[#This Row],[Nr]]=0,"Please select",TEXT(Tabelle4[[#This Row],[Nr]],"00")&amp;" "&amp;Tabelle4[[#This Row],[Expertise cluster Input]])</f>
        <v>04 Natural resources, biodiversity, oceans/coasts</v>
      </c>
      <c r="C18">
        <v>4</v>
      </c>
      <c r="D18" t="s">
        <v>150</v>
      </c>
      <c r="F18" s="31" t="s">
        <v>147</v>
      </c>
      <c r="G18" s="31" t="s">
        <v>148</v>
      </c>
      <c r="H18" s="31" t="s">
        <v>151</v>
      </c>
      <c r="I18" s="31"/>
      <c r="J18" s="31"/>
      <c r="K18" s="31"/>
      <c r="L18" s="31"/>
      <c r="M18" s="31"/>
      <c r="N18" s="31"/>
      <c r="O18" s="31"/>
    </row>
    <row r="19" spans="2:15" ht="48" x14ac:dyDescent="0.2">
      <c r="B19" t="str">
        <f>IF(Tabelle4[[#This Row],[Nr]]=0,"Please select",TEXT(Tabelle4[[#This Row],[Nr]],"00")&amp;" "&amp;Tabelle4[[#This Row],[Expertise cluster Input]])</f>
        <v>05 Energy and transport and climate change</v>
      </c>
      <c r="C19">
        <v>5</v>
      </c>
      <c r="D19" t="s">
        <v>152</v>
      </c>
      <c r="F19" s="31" t="s">
        <v>153</v>
      </c>
      <c r="G19" s="31" t="s">
        <v>148</v>
      </c>
      <c r="H19" s="31"/>
      <c r="I19" s="31"/>
      <c r="J19" s="31"/>
      <c r="K19" s="31"/>
      <c r="L19" s="31"/>
      <c r="M19" s="31"/>
      <c r="N19" s="31"/>
      <c r="O19" s="31"/>
    </row>
    <row r="20" spans="2:15" x14ac:dyDescent="0.2">
      <c r="B20" t="str">
        <f>IF(Tabelle4[[#This Row],[Nr]]=0,"Please select",TEXT(Tabelle4[[#This Row],[Nr]],"00")&amp;" "&amp;Tabelle4[[#This Row],[Expertise cluster Input]])</f>
        <v>06 Communication, multimedia and social media</v>
      </c>
      <c r="C20">
        <v>6</v>
      </c>
      <c r="D20" t="s">
        <v>154</v>
      </c>
      <c r="F20" s="31" t="s">
        <v>155</v>
      </c>
      <c r="G20" s="31" t="s">
        <v>156</v>
      </c>
      <c r="H20" s="31" t="s">
        <v>157</v>
      </c>
      <c r="I20" s="31" t="s">
        <v>158</v>
      </c>
      <c r="J20" s="31" t="s">
        <v>159</v>
      </c>
      <c r="K20" s="31" t="s">
        <v>160</v>
      </c>
      <c r="L20" s="31" t="s">
        <v>161</v>
      </c>
      <c r="M20" s="31"/>
      <c r="N20" s="31"/>
      <c r="O20" s="31"/>
    </row>
    <row r="21" spans="2:15" ht="48" x14ac:dyDescent="0.2">
      <c r="B21" t="str">
        <f>IF(Tabelle4[[#This Row],[Nr]]=0,"Please select",TEXT(Tabelle4[[#This Row],[Nr]],"00")&amp;" "&amp;Tabelle4[[#This Row],[Expertise cluster Input]])</f>
        <v>07 Private sector development and economic policy</v>
      </c>
      <c r="C21">
        <v>7</v>
      </c>
      <c r="D21" t="s">
        <v>162</v>
      </c>
      <c r="F21" s="31" t="s">
        <v>163</v>
      </c>
      <c r="G21" s="31" t="s">
        <v>164</v>
      </c>
      <c r="H21" s="31"/>
      <c r="I21" s="31"/>
      <c r="J21" s="31"/>
      <c r="K21" s="31"/>
      <c r="L21" s="31"/>
      <c r="M21" s="31"/>
      <c r="N21" s="31"/>
      <c r="O21" s="31"/>
    </row>
    <row r="22" spans="2:15" ht="36" x14ac:dyDescent="0.2">
      <c r="B22" t="str">
        <f>IF(Tabelle4[[#This Row],[Nr]]=0,"Please select",TEXT(Tabelle4[[#This Row],[Nr]],"00")&amp;" "&amp;Tabelle4[[#This Row],[Expertise cluster Input]])</f>
        <v>08 Crises, conflicts, disasters, displacement and migration</v>
      </c>
      <c r="C22">
        <v>8</v>
      </c>
      <c r="D22" t="s">
        <v>165</v>
      </c>
      <c r="F22" s="31" t="s">
        <v>147</v>
      </c>
      <c r="G22" s="31" t="s">
        <v>148</v>
      </c>
      <c r="H22" s="31"/>
      <c r="I22" s="31"/>
      <c r="J22" s="31"/>
      <c r="K22" s="31"/>
      <c r="L22" s="31"/>
      <c r="M22" s="31"/>
      <c r="N22" s="31"/>
      <c r="O22" s="31"/>
    </row>
    <row r="23" spans="2:15" ht="24" x14ac:dyDescent="0.2">
      <c r="B23" t="str">
        <f>IF(Tabelle4[[#This Row],[Nr]]=0,"Please select",TEXT(Tabelle4[[#This Row],[Nr]],"00")&amp;" "&amp;Tabelle4[[#This Row],[Expertise cluster Input]])</f>
        <v>09 Digitalisation</v>
      </c>
      <c r="C23">
        <v>9</v>
      </c>
      <c r="D23" t="s">
        <v>166</v>
      </c>
      <c r="F23" s="31" t="s">
        <v>135</v>
      </c>
      <c r="G23" s="31" t="s">
        <v>167</v>
      </c>
      <c r="H23" s="31" t="s">
        <v>168</v>
      </c>
      <c r="I23" s="31" t="s">
        <v>169</v>
      </c>
      <c r="J23" s="31" t="s">
        <v>170</v>
      </c>
      <c r="K23" s="31"/>
      <c r="L23" s="31"/>
      <c r="M23" s="31"/>
      <c r="N23" s="31"/>
      <c r="O23" s="31"/>
    </row>
    <row r="24" spans="2:15" ht="24" x14ac:dyDescent="0.2">
      <c r="B24" t="str">
        <f>IF(Tabelle4[[#This Row],[Nr]]=0,"Please select",TEXT(Tabelle4[[#This Row],[Nr]],"00")&amp;" "&amp;Tabelle4[[#This Row],[Expertise cluster Input]])</f>
        <v>10 IT implementation and operation</v>
      </c>
      <c r="C24">
        <v>10</v>
      </c>
      <c r="D24" t="s">
        <v>171</v>
      </c>
      <c r="F24" s="31" t="s">
        <v>172</v>
      </c>
      <c r="G24" s="31" t="s">
        <v>173</v>
      </c>
      <c r="H24" s="31"/>
      <c r="I24" s="31"/>
      <c r="J24" s="31"/>
      <c r="K24" s="31"/>
      <c r="L24" s="31"/>
      <c r="M24" s="31"/>
      <c r="N24" s="31"/>
      <c r="O24" s="31"/>
    </row>
    <row r="25" spans="2:15" ht="36" x14ac:dyDescent="0.2">
      <c r="B25" t="str">
        <f>IF(Tabelle4[[#This Row],[Nr]]=0,"Please select",TEXT(Tabelle4[[#This Row],[Nr]],"00")&amp;" "&amp;Tabelle4[[#This Row],[Expertise cluster Input]])</f>
        <v>11 Vocational education and youth</v>
      </c>
      <c r="C25">
        <v>11</v>
      </c>
      <c r="D25" t="s">
        <v>174</v>
      </c>
      <c r="F25" s="31" t="s">
        <v>147</v>
      </c>
      <c r="G25" s="31" t="s">
        <v>148</v>
      </c>
      <c r="H25" s="31" t="s">
        <v>175</v>
      </c>
      <c r="I25" s="31"/>
      <c r="J25" s="31"/>
      <c r="K25" s="31"/>
      <c r="L25" s="31"/>
      <c r="M25" s="31"/>
      <c r="N25" s="31"/>
      <c r="O25" s="31"/>
    </row>
    <row r="26" spans="2:15" ht="24" x14ac:dyDescent="0.2">
      <c r="B26" t="str">
        <f>IF(Tabelle4[[#This Row],[Nr]]=0,"Please select",TEXT(Tabelle4[[#This Row],[Nr]],"00")&amp;" "&amp;Tabelle4[[#This Row],[Expertise cluster Input]])</f>
        <v>12 Financial systems and insurance</v>
      </c>
      <c r="C26">
        <v>12</v>
      </c>
      <c r="D26" t="s">
        <v>176</v>
      </c>
      <c r="F26" s="31" t="s">
        <v>177</v>
      </c>
      <c r="G26" s="31" t="s">
        <v>178</v>
      </c>
      <c r="H26" s="31"/>
      <c r="I26" s="31"/>
      <c r="J26" s="31"/>
      <c r="K26" s="31"/>
      <c r="L26" s="31"/>
      <c r="M26" s="31"/>
      <c r="N26" s="31"/>
      <c r="O26" s="31"/>
    </row>
    <row r="27" spans="2:15" ht="36" x14ac:dyDescent="0.2">
      <c r="B27" t="str">
        <f>IF(Tabelle4[[#This Row],[Nr]]=0,"Please select",TEXT(Tabelle4[[#This Row],[Nr]],"00")&amp;" "&amp;Tabelle4[[#This Row],[Expertise cluster Input]])</f>
        <v>13 Social protection and health</v>
      </c>
      <c r="C27">
        <v>13</v>
      </c>
      <c r="D27" t="s">
        <v>179</v>
      </c>
      <c r="F27" s="31" t="s">
        <v>147</v>
      </c>
      <c r="G27" s="31" t="s">
        <v>148</v>
      </c>
      <c r="H27" s="31" t="s">
        <v>180</v>
      </c>
      <c r="I27" s="31"/>
      <c r="J27" s="31"/>
      <c r="K27" s="31"/>
      <c r="L27" s="31"/>
      <c r="M27" s="31"/>
      <c r="N27" s="31"/>
      <c r="O27" s="31"/>
    </row>
    <row r="28" spans="2:15" ht="36" x14ac:dyDescent="0.2">
      <c r="B28" t="str">
        <f>IF(Tabelle4[[#This Row],[Nr]]=0,"Please select",TEXT(Tabelle4[[#This Row],[Nr]],"00")&amp;" "&amp;Tabelle4[[#This Row],[Expertise cluster Input]])</f>
        <v>14 Democracy, decentralisation, urban development</v>
      </c>
      <c r="C28">
        <v>14</v>
      </c>
      <c r="D28" t="s">
        <v>181</v>
      </c>
      <c r="F28" s="31" t="s">
        <v>182</v>
      </c>
      <c r="G28" s="31" t="s">
        <v>183</v>
      </c>
      <c r="H28" s="31"/>
      <c r="I28" s="31"/>
      <c r="J28" s="31"/>
      <c r="K28" s="31"/>
      <c r="L28" s="31"/>
      <c r="M28" s="31"/>
      <c r="N28" s="31"/>
      <c r="O28" s="31"/>
    </row>
    <row r="29" spans="2:15" ht="36" x14ac:dyDescent="0.2">
      <c r="B29" t="str">
        <f>IF(Tabelle4[[#This Row],[Nr]]=0,"Please select",TEXT(Tabelle4[[#This Row],[Nr]],"00")&amp;" "&amp;Tabelle4[[#This Row],[Expertise cluster Input]])</f>
        <v>15 Public finance and administration, anti-corruption, integrity</v>
      </c>
      <c r="C29">
        <v>15</v>
      </c>
      <c r="D29" t="s">
        <v>184</v>
      </c>
      <c r="F29" s="31" t="s">
        <v>147</v>
      </c>
      <c r="G29" s="31" t="s">
        <v>185</v>
      </c>
      <c r="H29" s="31"/>
      <c r="I29" s="31"/>
      <c r="J29" s="31"/>
      <c r="K29" s="31"/>
      <c r="L29" s="31"/>
      <c r="M29" s="31"/>
      <c r="N29" s="31"/>
      <c r="O29" s="31"/>
    </row>
    <row r="30" spans="2:15" ht="24" x14ac:dyDescent="0.2">
      <c r="B30" t="str">
        <f>IF(Tabelle4[[#This Row],[Nr]]=0,"Please select",TEXT(Tabelle4[[#This Row],[Nr]],"00")&amp;" "&amp;Tabelle4[[#This Row],[Expertise cluster Input]])</f>
        <v>16 Rule of law, human rights &amp; gender, security</v>
      </c>
      <c r="C30">
        <v>16</v>
      </c>
      <c r="D30" t="s">
        <v>186</v>
      </c>
      <c r="F30" s="31" t="s">
        <v>185</v>
      </c>
      <c r="G30" s="31"/>
      <c r="H30" s="31"/>
      <c r="I30" s="31"/>
      <c r="J30" s="31"/>
      <c r="K30" s="31"/>
      <c r="L30" s="31"/>
      <c r="M30" s="31"/>
      <c r="N30" s="31"/>
      <c r="O30" s="31"/>
    </row>
    <row r="31" spans="2:15" ht="36" x14ac:dyDescent="0.2">
      <c r="B31" t="str">
        <f>IF(Tabelle4[[#This Row],[Nr]]=0,"Please select",TEXT(Tabelle4[[#This Row],[Nr]],"00")&amp;" "&amp;Tabelle4[[#This Row],[Expertise cluster Input]])</f>
        <v>17 Environmental management, water, waste, resource efficiency</v>
      </c>
      <c r="C31">
        <v>17</v>
      </c>
      <c r="D31" t="s">
        <v>187</v>
      </c>
      <c r="F31" s="31" t="s">
        <v>147</v>
      </c>
      <c r="G31" s="31" t="s">
        <v>185</v>
      </c>
      <c r="H31" s="31"/>
      <c r="I31" s="31"/>
      <c r="J31" s="31"/>
      <c r="K31" s="31"/>
      <c r="L31" s="31"/>
      <c r="M31" s="31"/>
      <c r="N31" s="31"/>
      <c r="O31" s="31"/>
    </row>
    <row r="32" spans="2:15" ht="24" x14ac:dyDescent="0.2">
      <c r="B32" t="str">
        <f>IF(Tabelle4[[#This Row],[Nr]]=0,"Please select",TEXT(Tabelle4[[#This Row],[Nr]],"00")&amp;" "&amp;Tabelle4[[#This Row],[Expertise cluster Input]])</f>
        <v>18 Legal consulting</v>
      </c>
      <c r="C32">
        <v>18</v>
      </c>
      <c r="D32" t="s">
        <v>188</v>
      </c>
      <c r="F32" s="31" t="s">
        <v>189</v>
      </c>
      <c r="G32" s="31" t="s">
        <v>190</v>
      </c>
      <c r="H32" s="60" t="s">
        <v>191</v>
      </c>
      <c r="I32" s="60" t="s">
        <v>191</v>
      </c>
      <c r="J32" s="60" t="s">
        <v>191</v>
      </c>
      <c r="K32" s="60" t="s">
        <v>191</v>
      </c>
      <c r="L32" s="31"/>
      <c r="M32" s="31"/>
      <c r="N32" s="31"/>
      <c r="O32" s="31"/>
    </row>
    <row r="33" spans="2:15" ht="24" x14ac:dyDescent="0.2">
      <c r="B33" t="str">
        <f>IF(Tabelle4[[#This Row],[Nr]]=0,"Please select",TEXT(Tabelle4[[#This Row],[Nr]],"00")&amp;" "&amp;Tabelle4[[#This Row],[Expertise cluster Input]])</f>
        <v>19 Planning and architectural services</v>
      </c>
      <c r="C33">
        <v>19</v>
      </c>
      <c r="D33" t="s">
        <v>192</v>
      </c>
      <c r="F33" s="31" t="s">
        <v>193</v>
      </c>
      <c r="G33" s="31" t="s">
        <v>194</v>
      </c>
      <c r="H33" s="31" t="s">
        <v>195</v>
      </c>
      <c r="I33" s="31" t="s">
        <v>196</v>
      </c>
      <c r="J33" s="31" t="s">
        <v>197</v>
      </c>
      <c r="K33" s="31"/>
      <c r="L33" s="31"/>
      <c r="M33" s="31"/>
      <c r="N33" s="31"/>
      <c r="O33" s="31"/>
    </row>
    <row r="34" spans="2:15" ht="24" x14ac:dyDescent="0.2">
      <c r="B34" t="str">
        <f>IF(Tabelle4[[#This Row],[Nr]]=0,"Please select",TEXT(Tabelle4[[#This Row],[Nr]],"00")&amp;" "&amp;Tabelle4[[#This Row],[Expertise cluster Input]])</f>
        <v>20 Translation and interpreting services</v>
      </c>
      <c r="C34">
        <v>20</v>
      </c>
      <c r="D34" t="s">
        <v>198</v>
      </c>
      <c r="F34" s="31" t="s">
        <v>199</v>
      </c>
      <c r="G34" s="31" t="s">
        <v>200</v>
      </c>
      <c r="H34" s="31" t="s">
        <v>201</v>
      </c>
      <c r="I34" s="31" t="s">
        <v>202</v>
      </c>
      <c r="J34" s="31" t="s">
        <v>203</v>
      </c>
      <c r="K34" s="31"/>
      <c r="L34" s="31" t="s">
        <v>204</v>
      </c>
      <c r="M34" s="31" t="s">
        <v>205</v>
      </c>
      <c r="N34" s="31" t="s">
        <v>206</v>
      </c>
      <c r="O34" s="31"/>
    </row>
    <row r="35" spans="2:15" x14ac:dyDescent="0.2">
      <c r="B35" t="str">
        <f>IF(Tabelle4[[#This Row],[Nr]]=0,"Please select",TEXT(Tabelle4[[#This Row],[Nr]],"00")&amp;" "&amp;Tabelle4[[#This Row],[Expertise cluster Input]])</f>
        <v>21 Monitoring and evaluation</v>
      </c>
      <c r="C35">
        <v>21</v>
      </c>
      <c r="D35" t="s">
        <v>207</v>
      </c>
      <c r="F35" s="31" t="s">
        <v>208</v>
      </c>
      <c r="G35" s="31" t="s">
        <v>209</v>
      </c>
      <c r="H35" s="31"/>
      <c r="I35" s="31"/>
      <c r="J35" s="31"/>
      <c r="K35" s="31"/>
      <c r="L35" s="31"/>
      <c r="M35" s="31"/>
      <c r="N35" s="31"/>
      <c r="O35" s="31"/>
    </row>
    <row r="36" spans="2:15" s="55" customFormat="1" ht="14.25" x14ac:dyDescent="0.2">
      <c r="B36" t="str">
        <f>IF(Tabelle4[[#This Row],[Nr]]=0,"Please select",TEXT(Tabelle4[[#This Row],[Nr]],"00")&amp;" "&amp;Tabelle4[[#This Row],[Expertise cluster Input]])</f>
        <v>22 Event management</v>
      </c>
      <c r="C36" s="55">
        <v>22</v>
      </c>
      <c r="D36" s="57" t="s">
        <v>210</v>
      </c>
      <c r="F36" s="57" t="s">
        <v>211</v>
      </c>
      <c r="G36" s="56"/>
      <c r="H36" s="56"/>
      <c r="I36" s="56"/>
      <c r="J36" s="56"/>
      <c r="K36" s="56"/>
      <c r="L36" s="56"/>
      <c r="M36" s="56"/>
      <c r="N36" s="56"/>
      <c r="O36" s="56"/>
    </row>
    <row r="37" spans="2:15" ht="26.25" thickBot="1" x14ac:dyDescent="0.25">
      <c r="B37" t="str">
        <f>IF(Tabelle4[[#This Row],[Nr]]=0,"Please select",TEXT(Tabelle4[[#This Row],[Nr]],"00")&amp;" "&amp;Tabelle4[[#This Row],[Expertise cluster Input]])</f>
        <v>23 External and internal auditing</v>
      </c>
      <c r="C37">
        <v>23</v>
      </c>
      <c r="D37" s="58" t="s">
        <v>212</v>
      </c>
      <c r="F37" s="63" t="s">
        <v>213</v>
      </c>
      <c r="G37" s="63" t="s">
        <v>214</v>
      </c>
      <c r="H37" s="63" t="s">
        <v>215</v>
      </c>
      <c r="I37" s="59" t="s">
        <v>216</v>
      </c>
      <c r="J37" s="31"/>
      <c r="K37" s="31"/>
      <c r="L37" s="31"/>
      <c r="M37" s="31"/>
      <c r="N37" s="31"/>
      <c r="O37" s="31"/>
    </row>
    <row r="38" spans="2:15" ht="13.5" thickTop="1" thickBot="1" x14ac:dyDescent="0.25">
      <c r="F38" s="29" t="s">
        <v>217</v>
      </c>
      <c r="G38" s="29"/>
    </row>
    <row r="39" spans="2:15" ht="12.75" thickTop="1" x14ac:dyDescent="0.2"/>
    <row r="40" spans="2:15" x14ac:dyDescent="0.2">
      <c r="F40" s="48" t="s">
        <v>124</v>
      </c>
      <c r="G40" s="48" t="s">
        <v>125</v>
      </c>
      <c r="H40" s="48" t="s">
        <v>126</v>
      </c>
      <c r="I40" s="48" t="s">
        <v>127</v>
      </c>
      <c r="J40" s="48" t="s">
        <v>128</v>
      </c>
      <c r="K40" s="48" t="s">
        <v>129</v>
      </c>
      <c r="L40" s="48" t="s">
        <v>130</v>
      </c>
      <c r="M40" s="48" t="s">
        <v>131</v>
      </c>
      <c r="N40" s="48" t="s">
        <v>132</v>
      </c>
    </row>
    <row r="41" spans="2:15" x14ac:dyDescent="0.2">
      <c r="F41" t="str">
        <f t="shared" ref="F41:F61" si="0">IF(F14="",IF(F$13="A","Please select",""),F$13&amp;": "&amp;F14)</f>
        <v>Please select</v>
      </c>
      <c r="G41" t="str">
        <f t="shared" ref="G41:N56" si="1">IF(G14="",IF(G$13="A","Bitte Auswählen",""),G$13&amp;": "&amp;G14)</f>
        <v/>
      </c>
      <c r="H41" t="str">
        <f t="shared" si="1"/>
        <v/>
      </c>
      <c r="I41" t="str">
        <f t="shared" si="1"/>
        <v/>
      </c>
      <c r="J41" t="str">
        <f t="shared" si="1"/>
        <v/>
      </c>
      <c r="K41" t="str">
        <f t="shared" si="1"/>
        <v/>
      </c>
      <c r="L41" t="str">
        <f t="shared" si="1"/>
        <v/>
      </c>
      <c r="M41" t="str">
        <f t="shared" si="1"/>
        <v/>
      </c>
      <c r="N41" t="str">
        <f t="shared" si="1"/>
        <v/>
      </c>
    </row>
    <row r="42" spans="2:15" x14ac:dyDescent="0.2">
      <c r="F42" t="str">
        <f t="shared" si="0"/>
        <v>A: Strategy consulting</v>
      </c>
      <c r="G42" t="str">
        <f t="shared" si="1"/>
        <v>B: Organisational consulting</v>
      </c>
      <c r="H42" t="str">
        <f t="shared" si="1"/>
        <v>C: Market, client and commissioning party analyses</v>
      </c>
      <c r="I42" t="str">
        <f t="shared" si="1"/>
        <v/>
      </c>
      <c r="J42" t="str">
        <f t="shared" si="1"/>
        <v/>
      </c>
      <c r="K42" t="str">
        <f t="shared" si="1"/>
        <v/>
      </c>
      <c r="L42" t="str">
        <f t="shared" si="1"/>
        <v/>
      </c>
      <c r="M42" t="str">
        <f t="shared" si="1"/>
        <v/>
      </c>
      <c r="N42" t="str">
        <f t="shared" si="1"/>
        <v/>
      </c>
    </row>
    <row r="43" spans="2:15" x14ac:dyDescent="0.2">
      <c r="F43" t="str">
        <f t="shared" si="0"/>
        <v>A: Psychological diagnosis</v>
      </c>
      <c r="G43" t="str">
        <f t="shared" si="1"/>
        <v>B: Management development and coaching</v>
      </c>
      <c r="H43" t="str">
        <f t="shared" si="1"/>
        <v>C: Skills development and training</v>
      </c>
      <c r="I43" t="str">
        <f t="shared" si="1"/>
        <v>D: Moderation services</v>
      </c>
      <c r="J43" t="str">
        <f t="shared" si="1"/>
        <v>E: Individual and team supervision</v>
      </c>
      <c r="K43" t="str">
        <f t="shared" si="1"/>
        <v>F: Mediation/conflict management</v>
      </c>
      <c r="L43" t="str">
        <f t="shared" si="1"/>
        <v>G: Individual psychosocial consulting and psychosocial team coaching</v>
      </c>
      <c r="M43" t="str">
        <f t="shared" si="1"/>
        <v/>
      </c>
      <c r="N43" t="str">
        <f t="shared" si="1"/>
        <v/>
      </c>
    </row>
    <row r="44" spans="2:15" x14ac:dyDescent="0.2">
      <c r="F44" t="str">
        <f t="shared" si="0"/>
        <v>A: Policy, strategy, process and organisational consulting with a sectoral priority area</v>
      </c>
      <c r="G44" t="str">
        <f t="shared" si="1"/>
        <v>B: Expertise with a sectoral priority area</v>
      </c>
      <c r="H44" t="str">
        <f t="shared" si="1"/>
        <v>C: International trade and international standards, global supply chains, complex economic cooperation arrangements</v>
      </c>
      <c r="I44" t="str">
        <f t="shared" si="1"/>
        <v/>
      </c>
      <c r="J44" t="str">
        <f t="shared" si="1"/>
        <v/>
      </c>
      <c r="K44" t="str">
        <f t="shared" si="1"/>
        <v/>
      </c>
      <c r="L44" t="str">
        <f t="shared" si="1"/>
        <v/>
      </c>
      <c r="M44" t="str">
        <f t="shared" si="1"/>
        <v/>
      </c>
      <c r="N44" t="str">
        <f t="shared" si="1"/>
        <v/>
      </c>
    </row>
    <row r="45" spans="2:15" x14ac:dyDescent="0.2">
      <c r="F45" t="str">
        <f t="shared" si="0"/>
        <v>A: Policy, strategy, process and organisational consulting with a sectoral priority area</v>
      </c>
      <c r="G45" t="str">
        <f t="shared" si="1"/>
        <v>B: Expertise with a sectoral priority area</v>
      </c>
      <c r="H45" t="str">
        <f t="shared" si="1"/>
        <v>C: Harnessing natural resources/biodiversity financing and cooperation with the private sector and financial sector</v>
      </c>
      <c r="I45" t="str">
        <f t="shared" si="1"/>
        <v/>
      </c>
      <c r="J45" t="str">
        <f t="shared" si="1"/>
        <v/>
      </c>
      <c r="K45" t="str">
        <f t="shared" si="1"/>
        <v/>
      </c>
      <c r="L45" t="str">
        <f t="shared" si="1"/>
        <v/>
      </c>
      <c r="M45" t="str">
        <f t="shared" si="1"/>
        <v/>
      </c>
      <c r="N45" t="str">
        <f t="shared" si="1"/>
        <v/>
      </c>
    </row>
    <row r="46" spans="2:15" x14ac:dyDescent="0.2">
      <c r="F46" t="str">
        <f t="shared" si="0"/>
        <v>A: Policy, strategy, process and organisational consulting/experts for financing issues with a sectoral priority area</v>
      </c>
      <c r="G46" t="str">
        <f t="shared" si="1"/>
        <v>B: Expertise with a sectoral priority area</v>
      </c>
      <c r="H46" t="str">
        <f t="shared" si="1"/>
        <v/>
      </c>
      <c r="I46" t="str">
        <f t="shared" si="1"/>
        <v/>
      </c>
      <c r="J46" t="str">
        <f t="shared" si="1"/>
        <v/>
      </c>
      <c r="K46" t="str">
        <f t="shared" si="1"/>
        <v/>
      </c>
      <c r="L46" t="str">
        <f t="shared" si="1"/>
        <v/>
      </c>
      <c r="M46" t="str">
        <f t="shared" si="1"/>
        <v/>
      </c>
      <c r="N46" t="str">
        <f t="shared" si="1"/>
        <v/>
      </c>
    </row>
    <row r="47" spans="2:15" x14ac:dyDescent="0.2">
      <c r="F47" t="str">
        <f t="shared" si="0"/>
        <v>A: Communication advisory services</v>
      </c>
      <c r="G47" t="str">
        <f t="shared" si="1"/>
        <v>B: Social media analytics</v>
      </c>
      <c r="H47" t="str">
        <f t="shared" si="1"/>
        <v>C: Writing work</v>
      </c>
      <c r="I47" t="str">
        <f t="shared" si="1"/>
        <v>D: Photographers</v>
      </c>
      <c r="J47" t="str">
        <f t="shared" si="1"/>
        <v>E: Audio/video production</v>
      </c>
      <c r="K47" t="str">
        <f t="shared" si="1"/>
        <v>F: Livestreams</v>
      </c>
      <c r="L47" t="str">
        <f t="shared" si="1"/>
        <v>G: Graphics services</v>
      </c>
      <c r="M47" t="str">
        <f t="shared" si="1"/>
        <v/>
      </c>
      <c r="N47" t="str">
        <f t="shared" si="1"/>
        <v/>
      </c>
    </row>
    <row r="48" spans="2:15" x14ac:dyDescent="0.2">
      <c r="F48" t="str">
        <f t="shared" si="0"/>
        <v>A: Policy, strategy, process and organisational consulting with a sectoral priority area and expertise in green/digital economy</v>
      </c>
      <c r="G48" t="str">
        <f t="shared" si="1"/>
        <v>B: Sector-specific consulting</v>
      </c>
      <c r="H48" t="str">
        <f t="shared" si="1"/>
        <v/>
      </c>
      <c r="I48" t="str">
        <f t="shared" si="1"/>
        <v/>
      </c>
      <c r="J48" t="str">
        <f t="shared" si="1"/>
        <v/>
      </c>
      <c r="K48" t="str">
        <f t="shared" si="1"/>
        <v/>
      </c>
      <c r="L48" t="str">
        <f t="shared" si="1"/>
        <v/>
      </c>
      <c r="M48" t="str">
        <f t="shared" si="1"/>
        <v/>
      </c>
      <c r="N48" t="str">
        <f t="shared" si="1"/>
        <v/>
      </c>
    </row>
    <row r="49" spans="6:14" x14ac:dyDescent="0.2">
      <c r="F49" t="str">
        <f t="shared" si="0"/>
        <v>A: Policy, strategy, process and organisational consulting with a sectoral priority area</v>
      </c>
      <c r="G49" t="str">
        <f t="shared" si="1"/>
        <v>B: Expertise with a sectoral priority area</v>
      </c>
      <c r="H49" t="str">
        <f t="shared" si="1"/>
        <v/>
      </c>
      <c r="I49" t="str">
        <f t="shared" si="1"/>
        <v/>
      </c>
      <c r="J49" t="str">
        <f t="shared" si="1"/>
        <v/>
      </c>
      <c r="K49" t="str">
        <f t="shared" si="1"/>
        <v/>
      </c>
      <c r="L49" t="str">
        <f t="shared" si="1"/>
        <v/>
      </c>
      <c r="M49" t="str">
        <f t="shared" si="1"/>
        <v/>
      </c>
      <c r="N49" t="str">
        <f t="shared" si="1"/>
        <v/>
      </c>
    </row>
    <row r="50" spans="6:14" x14ac:dyDescent="0.2">
      <c r="F50" t="str">
        <f t="shared" si="0"/>
        <v>A: Strategy consulting</v>
      </c>
      <c r="G50" t="str">
        <f t="shared" si="1"/>
        <v>B: Auditing</v>
      </c>
      <c r="H50" t="str">
        <f t="shared" si="1"/>
        <v>C: Procurement consulting</v>
      </c>
      <c r="I50" t="str">
        <f t="shared" si="1"/>
        <v>D: Sector-specific/process consulting (content requirements)</v>
      </c>
      <c r="J50" t="str">
        <f t="shared" si="1"/>
        <v>E: Technical architecture (technical requirements)</v>
      </c>
      <c r="K50" t="str">
        <f t="shared" si="1"/>
        <v/>
      </c>
      <c r="L50" t="str">
        <f t="shared" si="1"/>
        <v/>
      </c>
      <c r="M50" t="str">
        <f t="shared" si="1"/>
        <v/>
      </c>
      <c r="N50" t="str">
        <f t="shared" si="1"/>
        <v/>
      </c>
    </row>
    <row r="51" spans="6:14" x14ac:dyDescent="0.2">
      <c r="F51" t="str">
        <f t="shared" si="0"/>
        <v>A: Admin, service, support, DevOps</v>
      </c>
      <c r="G51" t="str">
        <f t="shared" si="1"/>
        <v>B: Development (UX design, web/app/software)</v>
      </c>
      <c r="H51" t="str">
        <f t="shared" si="1"/>
        <v/>
      </c>
      <c r="I51" t="str">
        <f t="shared" si="1"/>
        <v/>
      </c>
      <c r="J51" t="str">
        <f t="shared" si="1"/>
        <v/>
      </c>
      <c r="K51" t="str">
        <f t="shared" si="1"/>
        <v/>
      </c>
      <c r="L51" t="str">
        <f t="shared" si="1"/>
        <v/>
      </c>
      <c r="M51" t="str">
        <f t="shared" si="1"/>
        <v/>
      </c>
      <c r="N51" t="str">
        <f t="shared" si="1"/>
        <v/>
      </c>
    </row>
    <row r="52" spans="6:14" x14ac:dyDescent="0.2">
      <c r="F52" t="str">
        <f t="shared" si="0"/>
        <v>A: Policy, strategy, process and organisational consulting with a sectoral priority area</v>
      </c>
      <c r="G52" t="str">
        <f t="shared" si="1"/>
        <v>B: Expertise with a sectoral priority area</v>
      </c>
      <c r="H52" t="str">
        <f t="shared" si="1"/>
        <v>C: Sector-specific expertise at the intersection with digitalisation, sustainability, private sector development</v>
      </c>
      <c r="I52" t="str">
        <f t="shared" si="1"/>
        <v/>
      </c>
      <c r="J52" t="str">
        <f t="shared" si="1"/>
        <v/>
      </c>
      <c r="K52" t="str">
        <f t="shared" si="1"/>
        <v/>
      </c>
      <c r="L52" t="str">
        <f t="shared" si="1"/>
        <v/>
      </c>
      <c r="M52" t="str">
        <f t="shared" si="1"/>
        <v/>
      </c>
      <c r="N52" t="str">
        <f t="shared" si="1"/>
        <v/>
      </c>
    </row>
    <row r="53" spans="6:14" x14ac:dyDescent="0.2">
      <c r="F53" t="str">
        <f t="shared" si="0"/>
        <v>A: Sector-specific expertise with a focus on development cooperation</v>
      </c>
      <c r="G53" t="str">
        <f t="shared" si="1"/>
        <v>B: Expertise in defined special topics in the sector</v>
      </c>
      <c r="H53" t="str">
        <f t="shared" si="1"/>
        <v/>
      </c>
      <c r="I53" t="str">
        <f t="shared" si="1"/>
        <v/>
      </c>
      <c r="J53" t="str">
        <f t="shared" si="1"/>
        <v/>
      </c>
      <c r="K53" t="str">
        <f t="shared" si="1"/>
        <v/>
      </c>
      <c r="L53" t="str">
        <f t="shared" si="1"/>
        <v/>
      </c>
      <c r="M53" t="str">
        <f t="shared" si="1"/>
        <v/>
      </c>
      <c r="N53" t="str">
        <f t="shared" si="1"/>
        <v/>
      </c>
    </row>
    <row r="54" spans="6:14" x14ac:dyDescent="0.2">
      <c r="F54" t="str">
        <f t="shared" si="0"/>
        <v>A: Policy, strategy, process and organisational consulting with a sectoral priority area</v>
      </c>
      <c r="G54" t="str">
        <f t="shared" si="1"/>
        <v>B: Expertise with a sectoral priority area</v>
      </c>
      <c r="H54" t="str">
        <f t="shared" si="1"/>
        <v>C: Sector-specific expertise at the intersection with digitalisation/eHealth</v>
      </c>
      <c r="I54" t="str">
        <f t="shared" si="1"/>
        <v/>
      </c>
      <c r="J54" t="str">
        <f t="shared" si="1"/>
        <v/>
      </c>
      <c r="K54" t="str">
        <f t="shared" si="1"/>
        <v/>
      </c>
      <c r="L54" t="str">
        <f t="shared" si="1"/>
        <v/>
      </c>
      <c r="M54" t="str">
        <f t="shared" si="1"/>
        <v/>
      </c>
      <c r="N54" t="str">
        <f t="shared" si="1"/>
        <v/>
      </c>
    </row>
    <row r="55" spans="6:14" x14ac:dyDescent="0.2">
      <c r="F55" t="str">
        <f t="shared" si="0"/>
        <v>A: Sector-specific expertise in democracy and decentralisation</v>
      </c>
      <c r="G55" t="str">
        <f t="shared" si="1"/>
        <v>B: Sector-specific expertise in urban development and eGovernance/open government</v>
      </c>
      <c r="H55" t="str">
        <f t="shared" si="1"/>
        <v/>
      </c>
      <c r="I55" t="str">
        <f t="shared" si="1"/>
        <v/>
      </c>
      <c r="J55" t="str">
        <f t="shared" si="1"/>
        <v/>
      </c>
      <c r="K55" t="str">
        <f t="shared" si="1"/>
        <v/>
      </c>
      <c r="L55" t="str">
        <f t="shared" si="1"/>
        <v/>
      </c>
      <c r="M55" t="str">
        <f t="shared" si="1"/>
        <v/>
      </c>
      <c r="N55" t="str">
        <f t="shared" si="1"/>
        <v/>
      </c>
    </row>
    <row r="56" spans="6:14" x14ac:dyDescent="0.2">
      <c r="F56" t="str">
        <f t="shared" si="0"/>
        <v>A: Policy, strategy, process and organisational consulting with a sectoral priority area</v>
      </c>
      <c r="G56" t="str">
        <f t="shared" si="1"/>
        <v>B: Sector-specific expertise with a sectoral priority area</v>
      </c>
      <c r="H56" t="str">
        <f t="shared" si="1"/>
        <v/>
      </c>
      <c r="I56" t="str">
        <f t="shared" si="1"/>
        <v/>
      </c>
      <c r="J56" t="str">
        <f t="shared" si="1"/>
        <v/>
      </c>
      <c r="K56" t="str">
        <f t="shared" si="1"/>
        <v/>
      </c>
      <c r="L56" t="str">
        <f t="shared" si="1"/>
        <v/>
      </c>
      <c r="M56" t="str">
        <f t="shared" si="1"/>
        <v/>
      </c>
      <c r="N56" t="str">
        <f t="shared" si="1"/>
        <v/>
      </c>
    </row>
    <row r="57" spans="6:14" x14ac:dyDescent="0.2">
      <c r="F57" t="str">
        <f t="shared" si="0"/>
        <v>A: Sector-specific expertise with a sectoral priority area</v>
      </c>
      <c r="G57" t="str">
        <f t="shared" ref="G57:N61" si="2">IF(G30="",IF(G$13="A","Bitte Auswählen",""),G$13&amp;": "&amp;G30)</f>
        <v/>
      </c>
      <c r="H57" t="str">
        <f t="shared" si="2"/>
        <v/>
      </c>
      <c r="I57" t="str">
        <f t="shared" si="2"/>
        <v/>
      </c>
      <c r="J57" t="str">
        <f t="shared" si="2"/>
        <v/>
      </c>
      <c r="K57" t="str">
        <f t="shared" si="2"/>
        <v/>
      </c>
      <c r="L57" t="str">
        <f t="shared" si="2"/>
        <v/>
      </c>
      <c r="M57" t="str">
        <f t="shared" si="2"/>
        <v/>
      </c>
      <c r="N57" t="str">
        <f t="shared" si="2"/>
        <v/>
      </c>
    </row>
    <row r="58" spans="6:14" x14ac:dyDescent="0.2">
      <c r="F58" t="str">
        <f t="shared" si="0"/>
        <v>A: Policy, strategy, process and organisational consulting with a sectoral priority area</v>
      </c>
      <c r="G58" t="str">
        <f t="shared" si="2"/>
        <v>B: Sector-specific expertise with a sectoral priority area</v>
      </c>
      <c r="H58" t="str">
        <f t="shared" si="2"/>
        <v/>
      </c>
      <c r="I58" t="str">
        <f t="shared" si="2"/>
        <v/>
      </c>
      <c r="J58" t="str">
        <f t="shared" si="2"/>
        <v/>
      </c>
      <c r="K58" t="str">
        <f t="shared" si="2"/>
        <v/>
      </c>
      <c r="L58" t="str">
        <f t="shared" si="2"/>
        <v/>
      </c>
      <c r="M58" t="str">
        <f t="shared" si="2"/>
        <v/>
      </c>
      <c r="N58" t="str">
        <f t="shared" si="2"/>
        <v/>
      </c>
    </row>
    <row r="59" spans="6:14" x14ac:dyDescent="0.2">
      <c r="F59" t="str">
        <f t="shared" si="0"/>
        <v>A: Legal advice to complement the Legal Affairs Unit – hourly rates</v>
      </c>
      <c r="G59" t="str">
        <f t="shared" si="2"/>
        <v>B: Legal advice for projects – daily rates</v>
      </c>
      <c r="H59" t="str">
        <f t="shared" si="2"/>
        <v>C: ---</v>
      </c>
      <c r="I59" t="str">
        <f t="shared" si="2"/>
        <v>D: ---</v>
      </c>
      <c r="J59" t="str">
        <f t="shared" si="2"/>
        <v>E: ---</v>
      </c>
      <c r="K59" t="str">
        <f t="shared" si="2"/>
        <v>F: ---</v>
      </c>
      <c r="L59" t="str">
        <f t="shared" si="2"/>
        <v/>
      </c>
      <c r="M59" t="str">
        <f t="shared" si="2"/>
        <v/>
      </c>
      <c r="N59" t="str">
        <f t="shared" si="2"/>
        <v/>
      </c>
    </row>
    <row r="60" spans="6:14" x14ac:dyDescent="0.2">
      <c r="F60" t="str">
        <f t="shared" si="0"/>
        <v>A: Buildings cat. 1 (very complex, e.g.. hospitals)</v>
      </c>
      <c r="G60" t="str">
        <f t="shared" si="2"/>
        <v>B: Buildings cat. 2 (moderately complex, e.g. schools, kindergartens, multi-storey)</v>
      </c>
      <c r="H60" t="str">
        <f t="shared" si="2"/>
        <v>C: Buildings cat. 3 (slightly complex, e.g. latrines, simple buildings)</v>
      </c>
      <c r="I60" t="str">
        <f t="shared" si="2"/>
        <v>D: Fragile context (after a disaster/war) - low and moderate complexity</v>
      </c>
      <c r="J60" t="str">
        <f t="shared" si="2"/>
        <v>E: Fragile context (after a disaster/war) - high complexity</v>
      </c>
      <c r="K60" t="str">
        <f t="shared" si="2"/>
        <v/>
      </c>
      <c r="L60" t="str">
        <f t="shared" si="2"/>
        <v/>
      </c>
      <c r="M60" t="str">
        <f t="shared" si="2"/>
        <v/>
      </c>
      <c r="N60" t="str">
        <f t="shared" si="2"/>
        <v/>
      </c>
    </row>
    <row r="61" spans="6:14" x14ac:dyDescent="0.2">
      <c r="F61" t="str">
        <f t="shared" si="0"/>
        <v>A: Liaison interpreting for trade fairs</v>
      </c>
      <c r="G61" t="str">
        <f t="shared" si="2"/>
        <v>B: Conference interpreting (simultaneous)</v>
      </c>
      <c r="H61" t="str">
        <f t="shared" si="2"/>
        <v>C: Liaison interpreting</v>
      </c>
      <c r="I61" t="str">
        <f t="shared" si="2"/>
        <v>D: Liaison interpreting for high-ranking delegations</v>
      </c>
      <c r="J61" t="str">
        <f t="shared" si="2"/>
        <v>E: Translation into the target language</v>
      </c>
      <c r="K61" t="str">
        <f t="shared" si="2"/>
        <v/>
      </c>
      <c r="L61" t="str">
        <f t="shared" si="2"/>
        <v>G: Revision, proofreading</v>
      </c>
      <c r="M61" t="str">
        <f t="shared" si="2"/>
        <v>H: Copy-editing</v>
      </c>
      <c r="N61" t="str">
        <f t="shared" si="2"/>
        <v>I: Post-editing a machine translation</v>
      </c>
    </row>
    <row r="62" spans="6:14" x14ac:dyDescent="0.2">
      <c r="F62" t="str">
        <f>IF(F35="",IF(F$13="A","Please select",""),F$13&amp;": "&amp;F35)</f>
        <v>A: Monitoring</v>
      </c>
      <c r="G62" t="str">
        <f t="shared" ref="G62:N63" si="3">IF(G35="",IF(G$13="A","Bitte Auswählen",""),G$13&amp;": "&amp;G35)</f>
        <v>B: Evaluation</v>
      </c>
      <c r="H62" t="str">
        <f t="shared" si="3"/>
        <v/>
      </c>
      <c r="I62" t="str">
        <f t="shared" si="3"/>
        <v/>
      </c>
      <c r="J62" t="str">
        <f t="shared" si="3"/>
        <v/>
      </c>
      <c r="K62" t="str">
        <f t="shared" si="3"/>
        <v/>
      </c>
      <c r="L62" t="str">
        <f t="shared" si="3"/>
        <v/>
      </c>
      <c r="M62" t="str">
        <f t="shared" si="3"/>
        <v/>
      </c>
      <c r="N62" t="str">
        <f t="shared" si="3"/>
        <v/>
      </c>
    </row>
    <row r="63" spans="6:14" x14ac:dyDescent="0.2">
      <c r="F63" t="str">
        <f>IF(F36="",IF(F$13="A","Please select",""),F$13&amp;": "&amp;F36)</f>
        <v>A: General event management</v>
      </c>
      <c r="G63" t="str">
        <f t="shared" si="3"/>
        <v/>
      </c>
      <c r="H63" t="str">
        <f t="shared" si="3"/>
        <v/>
      </c>
      <c r="I63" t="str">
        <f t="shared" si="3"/>
        <v/>
      </c>
      <c r="J63" t="str">
        <f t="shared" si="3"/>
        <v/>
      </c>
      <c r="K63" t="str">
        <f t="shared" si="3"/>
        <v/>
      </c>
      <c r="L63" t="str">
        <f t="shared" si="3"/>
        <v/>
      </c>
      <c r="M63" t="str">
        <f t="shared" si="3"/>
        <v/>
      </c>
      <c r="N63" t="str">
        <f t="shared" si="3"/>
        <v/>
      </c>
    </row>
    <row r="64" spans="6:14" x14ac:dyDescent="0.2">
      <c r="F64" t="str">
        <f>IF(F37="",IF(F$13="A","Please select",""),F$13&amp;": "&amp;F37)</f>
        <v>A: External auditing – hourly rates for basic services</v>
      </c>
      <c r="G64" t="str">
        <f t="shared" ref="G64:N64" si="4">IF(G37="",IF(G$13="A","Bitte Auswählen",""),G$13&amp;": "&amp;G37)</f>
        <v>B: External auditing – hourly rates for appraiser services</v>
      </c>
      <c r="H64" t="str">
        <f t="shared" si="4"/>
        <v>C: External auditing – daily rates</v>
      </c>
      <c r="I64" t="str">
        <f t="shared" si="4"/>
        <v>D: External auditing and internal auditing – daily rates</v>
      </c>
      <c r="J64" t="str">
        <f t="shared" si="4"/>
        <v/>
      </c>
      <c r="K64" t="str">
        <f t="shared" si="4"/>
        <v/>
      </c>
      <c r="L64" t="str">
        <f t="shared" si="4"/>
        <v/>
      </c>
      <c r="M64" t="str">
        <f t="shared" si="4"/>
        <v/>
      </c>
      <c r="N64" t="str">
        <f t="shared" si="4"/>
        <v/>
      </c>
    </row>
  </sheetData>
  <sheetProtection algorithmName="SHA-512" hashValue="TNvRCZ5vcns10V4QLLysZKGeLq7J+HOarHtX4580aPPW/4emotCgzJoagRaX6OCOF2KjRsq0/HXP69wbcfy+KA==" saltValue="0X44Lle8gN0wCrloNvptNw==" spinCount="100000" sheet="1" objects="1" scenarios="1" formatCells="0" formatRows="0"/>
  <pageMargins left="0.7" right="0.7" top="0.78740157499999996" bottom="0.78740157499999996" header="0.3" footer="0.3"/>
  <pageSetup paperSize="9" orientation="portrait" r:id="rId1"/>
  <tableParts count="5">
    <tablePart r:id="rId2"/>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26A864C191DE774DAE2746C3B5F999AB" ma:contentTypeVersion="13" ma:contentTypeDescription="Ein neues Dokument erstellen." ma:contentTypeScope="" ma:versionID="39e76736059dfa7a3d6f3c6537c19097">
  <xsd:schema xmlns:xsd="http://www.w3.org/2001/XMLSchema" xmlns:xs="http://www.w3.org/2001/XMLSchema" xmlns:p="http://schemas.microsoft.com/office/2006/metadata/properties" xmlns:ns2="16de64fd-5745-427b-96d6-d7b68aff83da" xmlns:ns3="0a58b935-e8db-4ba7-9a31-5b9cfb4855c9" targetNamespace="http://schemas.microsoft.com/office/2006/metadata/properties" ma:root="true" ma:fieldsID="c90500ce45167660fb3306dd7f141b61" ns2:_="" ns3:_="">
    <xsd:import namespace="16de64fd-5745-427b-96d6-d7b68aff83da"/>
    <xsd:import namespace="0a58b935-e8db-4ba7-9a31-5b9cfb4855c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de64fd-5745-427b-96d6-d7b68aff83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Bildmarkierungen" ma:readOnly="false" ma:fieldId="{5cf76f15-5ced-4ddc-b409-7134ff3c332f}" ma:taxonomyMulti="true" ma:sspId="0aed264e-563a-469a-8ebe-271e849ec10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a58b935-e8db-4ba7-9a31-5b9cfb4855c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3da3f19-42a9-4ca3-86b1-b3ca9332a9c9}" ma:internalName="TaxCatchAll" ma:showField="CatchAllData" ma:web="0a58b935-e8db-4ba7-9a31-5b9cfb4855c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de64fd-5745-427b-96d6-d7b68aff83da">
      <Terms xmlns="http://schemas.microsoft.com/office/infopath/2007/PartnerControls"/>
    </lcf76f155ced4ddcb4097134ff3c332f>
    <TaxCatchAll xmlns="0a58b935-e8db-4ba7-9a31-5b9cfb4855c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87FDC72-BD45-4FA0-89C6-9292843278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de64fd-5745-427b-96d6-d7b68aff83da"/>
    <ds:schemaRef ds:uri="0a58b935-e8db-4ba7-9a31-5b9cfb4855c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1F4FF36-689D-466A-B33E-F10F749CD4D5}">
  <ds:schemaRefs>
    <ds:schemaRef ds:uri="http://schemas.openxmlformats.org/package/2006/metadata/core-properties"/>
    <ds:schemaRef ds:uri="http://purl.org/dc/elements/1.1/"/>
    <ds:schemaRef ds:uri="http://schemas.microsoft.com/office/2006/metadata/properties"/>
    <ds:schemaRef ds:uri="0a58b935-e8db-4ba7-9a31-5b9cfb4855c9"/>
    <ds:schemaRef ds:uri="http://purl.org/dc/dcmitype/"/>
    <ds:schemaRef ds:uri="http://schemas.microsoft.com/office/2006/documentManagement/types"/>
    <ds:schemaRef ds:uri="http://schemas.microsoft.com/office/infopath/2007/PartnerControls"/>
    <ds:schemaRef ds:uri="16de64fd-5745-427b-96d6-d7b68aff83da"/>
    <ds:schemaRef ds:uri="http://www.w3.org/XML/1998/namespace"/>
    <ds:schemaRef ds:uri="http://purl.org/dc/terms/"/>
  </ds:schemaRefs>
</ds:datastoreItem>
</file>

<file path=customXml/itemProps3.xml><?xml version="1.0" encoding="utf-8"?>
<ds:datastoreItem xmlns:ds="http://schemas.openxmlformats.org/officeDocument/2006/customXml" ds:itemID="{3CDBC372-27E6-4F46-8638-6A3949584F3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21</vt:i4>
      </vt:variant>
    </vt:vector>
  </HeadingPairs>
  <TitlesOfParts>
    <vt:vector size="24" baseType="lpstr">
      <vt:lpstr>Price Schedule</vt:lpstr>
      <vt:lpstr>List of key experts</vt:lpstr>
      <vt:lpstr>Lists</vt:lpstr>
      <vt:lpstr>'Price Schedule'!Druckbereich</vt:lpstr>
      <vt:lpstr>'Price Schedule'!Drucktitel</vt:lpstr>
      <vt:lpstr>Ersatzspalten</vt:lpstr>
      <vt:lpstr>Erstattungsart</vt:lpstr>
      <vt:lpstr>Honorarraster</vt:lpstr>
      <vt:lpstr>JaNein</vt:lpstr>
      <vt:lpstr>lSFK</vt:lpstr>
      <vt:lpstr>mCluster</vt:lpstr>
      <vt:lpstr>rComm1</vt:lpstr>
      <vt:lpstr>rComm2</vt:lpstr>
      <vt:lpstr>rComm3</vt:lpstr>
      <vt:lpstr>rHinweis1</vt:lpstr>
      <vt:lpstr>rHinweis2</vt:lpstr>
      <vt:lpstr>rHRS</vt:lpstr>
      <vt:lpstr>rUST</vt:lpstr>
      <vt:lpstr>rUST_Betrag</vt:lpstr>
      <vt:lpstr>rZeilen</vt:lpstr>
      <vt:lpstr>VENr</vt:lpstr>
      <vt:lpstr>Vergabefachcluster</vt:lpstr>
      <vt:lpstr>VEspalten</vt:lpstr>
      <vt:lpstr>zUmbruch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42-1-6,Preisblattauswertung, Kostenschätzung, englisch, April 2026</dc:title>
  <dc:subject/>
  <dc:creator>Oliveira, Leticia GIZ BR</dc:creator>
  <cp:keywords/>
  <dc:description/>
  <cp:lastModifiedBy>BHO Legal (FS)</cp:lastModifiedBy>
  <cp:revision/>
  <dcterms:created xsi:type="dcterms:W3CDTF">2020-06-06T12:03:03Z</dcterms:created>
  <dcterms:modified xsi:type="dcterms:W3CDTF">2026-10-26T14:50:34Z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0x01010026A864C191DE774DAE2746C3B5F999AB</vt:lpwstr>
  </property>
  <property fmtid="{D5CDD505-2E9C-101B-9397-08002B2CF9AE}" pid="3" name="MediaServiceImageTags">
    <vt:lpwstr/>
  </property>
</Properties>
</file>