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desislava_dimitrova_giz_de/Documents/Dokumente/0. Vorgänge/1. In Vergabe/10021436-2. IH Kälte E/"/>
    </mc:Choice>
  </mc:AlternateContent>
  <xr:revisionPtr revIDLastSave="0" documentId="8_{B71DFF5E-A6DB-4771-8BAD-3989B284872F}" xr6:coauthVersionLast="47" xr6:coauthVersionMax="47" xr10:uidLastSave="{00000000-0000-0000-0000-000000000000}"/>
  <bookViews>
    <workbookView xWindow="-120" yWindow="-120" windowWidth="29040" windowHeight="15720" xr2:uid="{F97CF866-D58A-4653-845E-20564AA27995}"/>
  </bookViews>
  <sheets>
    <sheet name="Leistungsverzeichnis" sheetId="12" r:id="rId1"/>
  </sheets>
  <definedNames>
    <definedName name="_xlnm._FilterDatabase" localSheetId="0" hidden="1">Leistungsverzeichnis!$H$1:$H$68</definedName>
    <definedName name="_xlnm.Print_Area" localSheetId="0">Leistungsverzeichnis!$B$1:$M$64</definedName>
    <definedName name="_xlnm.Print_Titles" localSheetId="0">Leistungsverzeichnis!$8:$11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7" i="12" l="1"/>
  <c r="N56" i="12"/>
  <c r="N55" i="12"/>
  <c r="N54" i="12"/>
  <c r="O58" i="12"/>
  <c r="O57" i="12"/>
  <c r="M57" i="12"/>
  <c r="O56" i="12"/>
  <c r="M56" i="12"/>
  <c r="O55" i="12"/>
  <c r="M55" i="12"/>
  <c r="O54" i="12"/>
  <c r="M54" i="12"/>
  <c r="D54" i="12"/>
  <c r="D55" i="12" s="1"/>
  <c r="D56" i="12" s="1"/>
  <c r="D57" i="12" s="1"/>
  <c r="C54" i="12"/>
  <c r="C55" i="12" s="1"/>
  <c r="C56" i="12" s="1"/>
  <c r="C57" i="12" s="1"/>
  <c r="B54" i="12"/>
  <c r="B55" i="12" s="1"/>
  <c r="B56" i="12" s="1"/>
  <c r="B57" i="12" s="1"/>
  <c r="M16" i="12" l="1"/>
  <c r="M17" i="12"/>
  <c r="N17" i="12"/>
  <c r="N49" i="12"/>
  <c r="M48" i="12"/>
  <c r="M44" i="12"/>
  <c r="N43" i="12"/>
  <c r="M41" i="12"/>
  <c r="M40" i="12"/>
  <c r="M36" i="12"/>
  <c r="N35" i="12"/>
  <c r="N34" i="12"/>
  <c r="N33" i="12"/>
  <c r="M32" i="12"/>
  <c r="M31" i="12"/>
  <c r="M26" i="12"/>
  <c r="M22" i="12"/>
  <c r="M15" i="12"/>
  <c r="N42" i="12" l="1"/>
  <c r="M59" i="12" s="1"/>
  <c r="M49" i="12" l="1"/>
  <c r="M43" i="12" l="1"/>
  <c r="M42" i="12"/>
  <c r="M35" i="12"/>
  <c r="M34" i="12"/>
  <c r="M33" i="12"/>
  <c r="M45" i="12" l="1"/>
  <c r="M50" i="12"/>
  <c r="M51" i="12" s="1"/>
  <c r="M18" i="12"/>
  <c r="M19" i="12" l="1"/>
  <c r="M23" i="12"/>
  <c r="M24" i="12"/>
  <c r="M25" i="12"/>
  <c r="M27" i="12"/>
  <c r="M28" i="12"/>
  <c r="M29" i="12"/>
  <c r="M30" i="12"/>
  <c r="B40" i="12"/>
  <c r="D40" i="12"/>
  <c r="C40" i="12"/>
  <c r="B46" i="12"/>
  <c r="M37" i="12" l="1"/>
  <c r="M58" i="12" s="1"/>
  <c r="M60" i="12" s="1"/>
  <c r="I63" i="12"/>
  <c r="I62" i="12"/>
  <c r="I64" i="12" l="1"/>
  <c r="M63" i="12" l="1"/>
  <c r="M64" i="12" s="1"/>
  <c r="M61" i="12" l="1"/>
  <c r="M62" i="12" s="1"/>
</calcChain>
</file>

<file path=xl/sharedStrings.xml><?xml version="1.0" encoding="utf-8"?>
<sst xmlns="http://schemas.openxmlformats.org/spreadsheetml/2006/main" count="234" uniqueCount="93">
  <si>
    <t xml:space="preserve">Deutsche Gesellschaft für Internationale Zusammenarbeit (GIZ) GmbH </t>
  </si>
  <si>
    <t>Dag-Hammarskjöld-Weg 1–5</t>
  </si>
  <si>
    <t>D-65760 Eschborn</t>
  </si>
  <si>
    <t xml:space="preserve">Vergabenummer: </t>
  </si>
  <si>
    <t>XXXXXXXX</t>
  </si>
  <si>
    <t>Bitte füllen Sie die grün hinterlegten Felder aus.</t>
  </si>
  <si>
    <r>
      <rPr>
        <b/>
        <sz val="16"/>
        <color theme="1"/>
        <rFont val="Arial"/>
        <family val="2"/>
      </rPr>
      <t>Bezeichnung Bieter</t>
    </r>
    <r>
      <rPr>
        <sz val="16"/>
        <color theme="1"/>
        <rFont val="Arial"/>
        <family val="2"/>
      </rPr>
      <t xml:space="preserve"> </t>
    </r>
  </si>
  <si>
    <t>Vertragsnummer</t>
  </si>
  <si>
    <t>OZ</t>
  </si>
  <si>
    <t>Einheit</t>
  </si>
  <si>
    <t>Position</t>
  </si>
  <si>
    <t xml:space="preserve">Beschreibung </t>
  </si>
  <si>
    <t>Typ</t>
  </si>
  <si>
    <t>EP</t>
  </si>
  <si>
    <t>GP</t>
  </si>
  <si>
    <t>LE</t>
  </si>
  <si>
    <t>jährlich</t>
  </si>
  <si>
    <t>Leistung</t>
  </si>
  <si>
    <t>Intervall</t>
  </si>
  <si>
    <t>Übergeordnete Leistungsbestandteile</t>
  </si>
  <si>
    <t>Std.</t>
  </si>
  <si>
    <t xml:space="preserve">Stundenlohn Regelarbeitszeit 
Mo.  -  Fr. 07:00 - 20:00 Uhr </t>
  </si>
  <si>
    <t>Bedarf</t>
  </si>
  <si>
    <t>optional</t>
  </si>
  <si>
    <t>Eschborn</t>
  </si>
  <si>
    <t>Eschborn Haus 5</t>
  </si>
  <si>
    <t>Eschborn Haus 4</t>
  </si>
  <si>
    <t>Eschborn Haus 2</t>
  </si>
  <si>
    <t>Eschborn Haus 1</t>
  </si>
  <si>
    <t>Umluftkühlung Wandgerät</t>
  </si>
  <si>
    <t>Abklatschproben nach VDI 6022</t>
  </si>
  <si>
    <t>einmalig</t>
  </si>
  <si>
    <t>Liefern und montieren, das Gerät muss eine Leistung zwischen 2,5 bis 5 KW bei Temperaturen von: Kaltwasser-Systemtemperaturen 6°C / 12°C haben und muss über eine Kabelfernbedienung, Kondensatwanne und Kondensatpumpe verfügen.</t>
  </si>
  <si>
    <t>Liter</t>
  </si>
  <si>
    <t>Glykohl Antifrogen N</t>
  </si>
  <si>
    <t>Lieferung von Glykol Antifrogen N 100% (Konzentrat)</t>
  </si>
  <si>
    <t>Kondensatpumpen klein für Unluftkühlgeräte</t>
  </si>
  <si>
    <t>m</t>
  </si>
  <si>
    <t>lfm</t>
  </si>
  <si>
    <t>To</t>
  </si>
  <si>
    <t>Abklatschproben inkl. Luftkeimzahlmessung nach VDI 6022 an allen Umluftkühlgeräten, inkl. Dokumentation</t>
  </si>
  <si>
    <t>Wartungs-intervall</t>
  </si>
  <si>
    <t>Kondensatpumpen klein für Umluftkühlgeräte</t>
  </si>
  <si>
    <t>Kondensatpumpen groß für Umluftkühlgeräte</t>
  </si>
  <si>
    <t>Anzahl/ Anlagen</t>
  </si>
  <si>
    <t>Wartungen je Anlage /
Vertragslaufzeit</t>
  </si>
  <si>
    <t>Lieferung und Montage von Kondensatpumpen, Spezifikation leise und orangefarben</t>
  </si>
  <si>
    <t>Lieferung und Montage von Kondensatpumpen, Spezifikation Maxi, leise und orangefarben</t>
  </si>
  <si>
    <t>Stundenlohn Regelarbeitszeit + Zulage auf Stundelohn für die Zeit von 20:00 bis 07:00 Uhr</t>
  </si>
  <si>
    <t>Stundenlohn Regelarbeitszeit + Zulage auf Stundelohn für Samstage</t>
  </si>
  <si>
    <t>Stundenlohn Regelarbeitszeit + Zulage auf Stundelohn für Sonn- und Feiertage</t>
  </si>
  <si>
    <t xml:space="preserve"> Instandhaltung von Kälteanlagen am Standort Eschborn</t>
  </si>
  <si>
    <t>Stck.</t>
  </si>
  <si>
    <t xml:space="preserve">Instandhaltung Splitgerät </t>
  </si>
  <si>
    <t>Instandhaltung Umluftkühler</t>
  </si>
  <si>
    <t>Instandhaltung Kältemaschine</t>
  </si>
  <si>
    <t>Instandhaltung Splitgerät + Umluftkühler</t>
  </si>
  <si>
    <t>Instandhaltung Umluftkühler (Kühlung mit Brunnenwasser)</t>
  </si>
  <si>
    <t>Instandhaltung Umluftkühlgerät (Kühlung mit Brunnenwasser)</t>
  </si>
  <si>
    <t>Anlage: ID: Gerät 325875 Gebäude-ID: H1 Geschoss_ID: UG 1 Raum-ID: ED1U100G
Anlagentyp: FDCVA151HEN Seriennummer: K42702667VF Kälteleistung [kW]: 2,5  Kältemittel: R410A Füllmenge: 1,5kg
Anlage: ID: ULK 127160 Gebäude-ID: Geschoss_ID: Raum-ID: ED1U134HK
Anlagentyp: FDFDKNA151A Seriennummer: FDCVA151HEN Hersteller: Mitsubishi
Baujahr: 2006 Verfügbarkeitsklasse: B
Kleine Instandsetzungen bis zu 200,00 EUR je Wartungsperiode</t>
  </si>
  <si>
    <t>Anlage: ID: Gerät 314178 / ULK 325864 Gebäude-ID: ED2 Geschoss_ID: ED2U1 Raum-ID: ED2U100
Anlagentyp: RXS42G2V1B / FTXS42G2V1B Seriennummer: J001124 / J025733 Bestehend aus: 1x Außeneinheit 1x Umluftkühler
Kälteleistung [kW]: 5 Kältemittel: R410A Füllmenge: 1,30kg Hersteller: Daikin Baujahr: k.A. Verfügbarkeitsklasse: B
Kleine Instandsetzungen bis zu 300,00 EUR je Wartungsperiode</t>
  </si>
  <si>
    <t>Anlage: ID: ULK 325863 Gebäude-ID: ED2 Geschoss_ID: ED2U1 Raum-ID: ED2U117
Anlagentyp: Seriennummer: 1001907 Hersteller: Rhoss Baujahr: k.A. Verfügbarkeitsklasse: B
Kleine Instandsetzungen bis zu 100,00 EUR je Wartungsperiode</t>
  </si>
  <si>
    <t>Anlage: ID: ULK 343087
Gebäude-ID: ED2 Geschoss_ID: ED200 Raum-ID: ED20059E
Anlagentyp: Type DXB-EXM-41
Hersteller: Arbonia Baujahr: 2023 Verfügbarkeitsklasse: B
Kleine Instandsetzungen bis zu 100,00 EUR je Wartungsperiode</t>
  </si>
  <si>
    <t>Anlage: ID: ULK 325885 / 325887 / 325888 / 325886
Gebäude-ID: ED2 Geschoss_ID: ED200 Raum-ID: ED20077
Anlagentyp: GCSO.UWO.K05 Seriennummer: 06001683020003 /06001675740001 / 06001675750006 /06001683020002
Hersteller: GEA Happel Baujahr: k.A. Verfügbarkeitsklasse: B
Kleine Instandsetzungen bis zu 100,00 EUR je Wartungsperiode</t>
  </si>
  <si>
    <t>Anlage: ID: ULK 325879 / 325876 / 325878 / 325880
Gebäude-ID: ED2 Geschoss_ID: ED200 Raum-ID: ED20013
Anlagentyp: GCSO.UWO.K05 Seriennummer: 06001675750004 /6001683010001
Hersteller: GEA Happel Baujahr: k.A. Verfügbarkeitsklasse: B
Kleine Instandsetzungen bis zu 100,00 EUR je Wartungsperiode</t>
  </si>
  <si>
    <t>Anlage: ID: ULK 325889 Gebäude-ID: ED2 Geschoss_ID: ED200 Raum-ID: ED20057TK
Anlagentyp: SE 3537 H Seriennummer: 3999221 Hersteller: Aquafan Baujahr: k.A. Verfügbarkeitsklasse: B
Kleine Instandsetzungen bis zu 100,00 EUR je Wartungsperiode</t>
  </si>
  <si>
    <t>Anlage: ID: ULK 325883 / 325881 / 325884 / 325882
Gebäude-ID: ED2 Geschoss_ID: ED200 Raum-ID: ED20001
Anlagentyp: GCSO.UWO.K05 Seriennummer: 06001675750002 /06001675750003 / 06001675740002 /06001683020001
Hersteller: GEA Happel Baujahr: k.A. Verfügbarkeitsklasse: A
Kleine Instandsetzungen bis zu 100,00 EUR je Wartungsperiode</t>
  </si>
  <si>
    <t>Anlage: ID: ULK 328068 Gebäude ID: ED 5 Geschoss_ID: ED5U1 Raum ID:  ED5U110E
Kühlung Rechenzentrum Brunnenwasser
4 x Umluftkülgerät Hersteller: Galetti   Verfügbarkeitsklasse: B
Kleine Instandsetzungen bis zu 100,00 EUR je Wartungsperiode</t>
  </si>
  <si>
    <t>Anlage Kältemaschine: ID: Gerät 300030
Anlage ULK: ID: ULK 325865 / 325866 / 325867 /325868 / 325869 / 325870 / 325871 / 325872 / 325873 / 328069
Gebäude-ID: ED4 Geschoss_ID: ED4U1 
Raum-ID: ED4U100L / ED40003 / ED40003F / ED40008 / ED40009 / ED40010 / ED40012 / ED40013 / ED40016 / ED40017 / ED40029TK
Anlagentyp:1x  Hydrocube / GK-VB 029 SX Seriennummer: 2014003722.1
Bestehend aus: 1x Außeneinheit 10x Umluftkühler
Kälteleistung [kW]: 22,5 Kältemittel: R407C Füllmenge: 5,90kg
Hersteller: Daikin / Delchi / Carrier Baujahr: k.A. Verfügbarkeitsklasse: B
Kleine Instandsetzungen bis zu 400,00 EUR je Wartungsperiode</t>
  </si>
  <si>
    <t>Anlage: ID 136803 Gebäude-ID: ED2 Geschoss_ID: ED205 Raum-ID:
Standort: Dach Anlagentyp: NRL 1000
Seriennummer: 12010062111270001
Kälteleistung [kW]: 295 , Kältemittel: R410A Füllmenge: 90,50kg,  Hersteller: AERMEC Baujahr: k.A. Verfügbarkeitsklasse: B
Kleine Instandsetzungen bis zu 200,00 EUR je Wartungsperiode</t>
  </si>
  <si>
    <t>Anlage: ID 136815 Gebäude-ID: ED2 Geschoss_ID: ED205 Raum-ID:
Standort: Dach Anlagentyp: NRL 0500
Kälteleistung [kW]: 105, Kältemittel: R410A Füllmenge: 26,00kg,  Hersteller: AERMEC Baujahr: k.A. Verfügbarkeitsklasse: B
Kleine Instandsetzungen bis zu 200,00 EUR je Wartungsperiode</t>
  </si>
  <si>
    <t>Anlage: ID 136804 Gebäude-ID: ED2 Geschoss_ID: ED205 Raum-ID:
Standort: Dach Anlagentyp: NRL150
Kälteleistung [kW]: 38,  Kältemittel: R410A Füllmenge: 17,50kg,  Hersteller: AERMEC Baujahr: k.A. Verfügbarkeitsklasse: B
Kleine Instandsetzungen bis zu 200,00 EUR je Wartungsperiode</t>
  </si>
  <si>
    <t>Angebotswert Haus 5</t>
  </si>
  <si>
    <t>Angebotswert Haus 4</t>
  </si>
  <si>
    <t xml:space="preserve">Leistungsverzeichnis Instandhaltung Kälteanlagen Haus 1 /2 / 4 / 5 </t>
  </si>
  <si>
    <t>Angebotswert Haus 1</t>
  </si>
  <si>
    <t>Angebotswert Haus 2</t>
  </si>
  <si>
    <t>Wartung und Instandhaltung Umlufkükler Auditorium 1+2</t>
  </si>
  <si>
    <t>Anlagen: ID: ULK 328147 / 328148 / 328149 / 328150 / 328151 / 328152 / 328153 / 328154 / 328155 / 328156 
Gebäude-ID: H1 Geschoss_ID: EG Raum-ID: ED1000
Anlagentyp: CH 226 3 DX mit Long-Life-Filter
Hersteller: Eurapo S.r.L
Baujahr: 2021 Verfügbarkeitsklasse: B
Kleine Instandsetzungen bis zu 500,00 EUR je Wartungsperiode</t>
  </si>
  <si>
    <t>Anzahl</t>
  </si>
  <si>
    <t>Wartungen /
Vertragslaufzeit</t>
  </si>
  <si>
    <t>Z.-Wertung</t>
  </si>
  <si>
    <t>Stunden Facharbeiter:in</t>
  </si>
  <si>
    <t>Stunden mit Zuschlag für Nachtarbeit</t>
  </si>
  <si>
    <t>Stunden mit Zuschlag für Arbeit am  Samstag</t>
  </si>
  <si>
    <t>Stunden mit Zuschlag für Arbeiten an  Sonn- und Feiertagen</t>
  </si>
  <si>
    <t>In der Vertragslaufzeit</t>
  </si>
  <si>
    <t>Angebotswert (netto) exklusive optionale Leistungen:</t>
  </si>
  <si>
    <t>Angebotswert (netto) optionale Leistungen:</t>
  </si>
  <si>
    <t>Angebotswert (netto) inklusive optionale Leistungen:</t>
  </si>
  <si>
    <t>Außerbetriebnahme: Splitgerät + Umluftkühler</t>
  </si>
  <si>
    <t xml:space="preserve">Anlage fachgerecht außer Betrieb nehmen und wenn nötig Kältemittel absaugen und fachgerecht entsorgen. Der Nachweis ist dem AG zu übergeben.
Anlage: ID: Gerät 314177 / ULK 151251 / ULK 138563
Gebäude-ID: ED2 Geschoss_ID: ED2U1 Raum-ID: ED2U117
Anlagentyp:1x  RZQ100D9V1B Seriennummer: 1001907 Bestehend aus: Kälteleistung [kW]: 10
1x Außeneinheit 2x Umluftkühler Kältemittel: R410A Füllmenge: 3,95kg Hersteller: Daikin Baujahr: k.A.
</t>
  </si>
  <si>
    <t>10021436.1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</si>
</sst>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_(* #,##0.00\ &quot;€&quot;_);_(* \(#,##0.00\ &quot;€&quot;\);_(* &quot;-&quot;??\ &quot;€&quot;_);_(@_)"/>
    <numFmt numFmtId="165" formatCode="_-* #,##0.00\ [$€-407]_-;\-* #,##0.00\ [$€-407]_-;_-* &quot;-&quot;??\ [$€-407]_-;_-@_-"/>
    <numFmt numFmtId="166" formatCode="&quot;#&quot;\."/>
    <numFmt numFmtId="167" formatCode="#&quot;.&quot;"/>
    <numFmt numFmtId="168" formatCode="&quot;Los &quot;#"/>
    <numFmt numFmtId="169" formatCode="&quot;Umsatzsteuer z.Z. &quot;#&quot;%:&quot;"/>
    <numFmt numFmtId="170" formatCode="#,##0.00\ &quot;€&quot;"/>
    <numFmt numFmtId="171" formatCode="#,##0.00\ [$€-407];\-#,##0.00\ [$€-407]"/>
  </numFmts>
  <fonts count="4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Calibri"/>
      <family val="1"/>
      <scheme val="minor"/>
    </font>
    <font>
      <sz val="10"/>
      <name val="Arial"/>
      <family val="2"/>
    </font>
    <font>
      <sz val="11"/>
      <color theme="1"/>
      <name val="Agency FB"/>
      <family val="2"/>
    </font>
    <font>
      <sz val="11"/>
      <color rgb="FF3F3F76"/>
      <name val="Agency FB"/>
      <family val="2"/>
    </font>
    <font>
      <b/>
      <sz val="11"/>
      <color rgb="FFFA7D00"/>
      <name val="Agency FB"/>
      <family val="2"/>
    </font>
    <font>
      <sz val="10"/>
      <name val="SansSerif"/>
      <charset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6"/>
      <color theme="1"/>
      <name val="Arial"/>
      <family val="2"/>
    </font>
    <font>
      <b/>
      <sz val="12"/>
      <name val="Arial"/>
      <family val="2"/>
    </font>
    <font>
      <b/>
      <sz val="18"/>
      <color rgb="FFFF0000"/>
      <name val="Arial"/>
      <family val="2"/>
    </font>
    <font>
      <sz val="11"/>
      <name val="Arial"/>
      <family val="2"/>
    </font>
    <font>
      <sz val="20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color rgb="FFFF0000"/>
      <name val="Arial"/>
      <family val="2"/>
    </font>
    <font>
      <sz val="20"/>
      <color rgb="FF7030A0"/>
      <name val="Arial"/>
      <family val="2"/>
    </font>
    <font>
      <b/>
      <sz val="20"/>
      <color rgb="FF7030A0"/>
      <name val="Arial"/>
      <family val="2"/>
    </font>
    <font>
      <sz val="12"/>
      <color rgb="FF7030A0"/>
      <name val="Arial"/>
      <family val="2"/>
    </font>
    <font>
      <b/>
      <sz val="16"/>
      <color theme="1"/>
      <name val="Arial"/>
      <family val="2"/>
    </font>
    <font>
      <b/>
      <sz val="18"/>
      <color theme="0"/>
      <name val="Arial"/>
      <family val="2"/>
    </font>
    <font>
      <b/>
      <sz val="14"/>
      <color theme="0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1"/>
      <color theme="0"/>
      <name val="Arial"/>
      <family val="2"/>
    </font>
    <font>
      <sz val="14"/>
      <color theme="0"/>
      <name val="Arial"/>
      <family val="2"/>
    </font>
    <font>
      <sz val="16"/>
      <color theme="0"/>
      <name val="Arial"/>
      <family val="2"/>
    </font>
    <font>
      <sz val="20"/>
      <color theme="0"/>
      <name val="Arial"/>
      <family val="2"/>
    </font>
    <font>
      <sz val="18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1">
    <xf numFmtId="0" fontId="0" fillId="0" borderId="0"/>
    <xf numFmtId="44" fontId="3" fillId="0" borderId="0" applyFont="0" applyFill="0" applyBorder="0" applyAlignment="0" applyProtection="0"/>
    <xf numFmtId="0" fontId="1" fillId="0" borderId="0"/>
    <xf numFmtId="0" fontId="6" fillId="0" borderId="0"/>
    <xf numFmtId="164" fontId="7" fillId="0" borderId="0" applyFont="0" applyFill="0" applyBorder="0" applyAlignment="0" applyProtection="0"/>
    <xf numFmtId="0" fontId="8" fillId="5" borderId="0" applyNumberFormat="0" applyBorder="0" applyAlignment="0" applyProtection="0"/>
    <xf numFmtId="0" fontId="9" fillId="3" borderId="5" applyNumberFormat="0" applyAlignment="0" applyProtection="0"/>
    <xf numFmtId="0" fontId="10" fillId="4" borderId="5" applyNumberFormat="0" applyAlignment="0" applyProtection="0"/>
    <xf numFmtId="0" fontId="7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</cellStyleXfs>
  <cellXfs count="163">
    <xf numFmtId="0" fontId="0" fillId="0" borderId="0" xfId="0"/>
    <xf numFmtId="165" fontId="5" fillId="8" borderId="6" xfId="2" applyNumberFormat="1" applyFont="1" applyFill="1" applyBorder="1" applyAlignment="1" applyProtection="1">
      <alignment horizontal="center" vertical="center" wrapText="1"/>
      <protection locked="0"/>
    </xf>
    <xf numFmtId="165" fontId="5" fillId="8" borderId="28" xfId="2" applyNumberFormat="1" applyFont="1" applyFill="1" applyBorder="1" applyAlignment="1" applyProtection="1">
      <alignment horizontal="center" vertical="center" wrapText="1"/>
      <protection locked="0"/>
    </xf>
    <xf numFmtId="165" fontId="5" fillId="8" borderId="29" xfId="2" applyNumberFormat="1" applyFont="1" applyFill="1" applyBorder="1" applyAlignment="1" applyProtection="1">
      <alignment horizontal="center" vertical="center" wrapText="1"/>
      <protection locked="0"/>
    </xf>
    <xf numFmtId="165" fontId="5" fillId="8" borderId="33" xfId="2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7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19" fillId="0" borderId="3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29" fillId="0" borderId="4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49" fontId="15" fillId="10" borderId="12" xfId="0" applyNumberFormat="1" applyFont="1" applyFill="1" applyBorder="1" applyAlignment="1">
      <alignment horizontal="center" vertical="center"/>
    </xf>
    <xf numFmtId="49" fontId="15" fillId="10" borderId="14" xfId="0" applyNumberFormat="1" applyFont="1" applyFill="1" applyBorder="1" applyAlignment="1">
      <alignment horizontal="center" vertical="center"/>
    </xf>
    <xf numFmtId="167" fontId="22" fillId="7" borderId="11" xfId="0" quotePrefix="1" applyNumberFormat="1" applyFont="1" applyFill="1" applyBorder="1" applyAlignment="1">
      <alignment horizontal="center" vertical="center" wrapText="1"/>
    </xf>
    <xf numFmtId="1" fontId="22" fillId="7" borderId="12" xfId="0" quotePrefix="1" applyNumberFormat="1" applyFont="1" applyFill="1" applyBorder="1" applyAlignment="1">
      <alignment horizontal="left" vertical="center" wrapText="1"/>
    </xf>
    <xf numFmtId="168" fontId="22" fillId="7" borderId="12" xfId="0" applyNumberFormat="1" applyFont="1" applyFill="1" applyBorder="1" applyAlignment="1">
      <alignment horizontal="left" vertical="center"/>
    </xf>
    <xf numFmtId="0" fontId="22" fillId="7" borderId="12" xfId="0" applyFont="1" applyFill="1" applyBorder="1" applyAlignment="1">
      <alignment horizontal="left" vertical="center"/>
    </xf>
    <xf numFmtId="0" fontId="22" fillId="7" borderId="12" xfId="0" applyFont="1" applyFill="1" applyBorder="1" applyAlignment="1">
      <alignment horizontal="left" vertical="center" wrapText="1"/>
    </xf>
    <xf numFmtId="0" fontId="22" fillId="7" borderId="12" xfId="0" applyFont="1" applyFill="1" applyBorder="1" applyAlignment="1">
      <alignment horizontal="center" vertical="center" wrapText="1"/>
    </xf>
    <xf numFmtId="4" fontId="22" fillId="7" borderId="12" xfId="0" applyNumberFormat="1" applyFont="1" applyFill="1" applyBorder="1" applyAlignment="1">
      <alignment horizontal="right" vertical="center"/>
    </xf>
    <xf numFmtId="0" fontId="30" fillId="7" borderId="14" xfId="0" applyFont="1" applyFill="1" applyBorder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167" fontId="24" fillId="6" borderId="11" xfId="0" quotePrefix="1" applyNumberFormat="1" applyFont="1" applyFill="1" applyBorder="1" applyAlignment="1">
      <alignment horizontal="center" vertical="center" wrapText="1"/>
    </xf>
    <xf numFmtId="167" fontId="24" fillId="6" borderId="12" xfId="0" quotePrefix="1" applyNumberFormat="1" applyFont="1" applyFill="1" applyBorder="1" applyAlignment="1">
      <alignment horizontal="center" vertical="center" wrapText="1"/>
    </xf>
    <xf numFmtId="167" fontId="24" fillId="6" borderId="12" xfId="0" quotePrefix="1" applyNumberFormat="1" applyFont="1" applyFill="1" applyBorder="1" applyAlignment="1">
      <alignment vertical="center" wrapText="1"/>
    </xf>
    <xf numFmtId="0" fontId="24" fillId="6" borderId="11" xfId="0" applyFont="1" applyFill="1" applyBorder="1" applyAlignment="1">
      <alignment vertical="center"/>
    </xf>
    <xf numFmtId="0" fontId="17" fillId="6" borderId="12" xfId="0" applyFont="1" applyFill="1" applyBorder="1" applyAlignment="1">
      <alignment vertical="center"/>
    </xf>
    <xf numFmtId="0" fontId="24" fillId="6" borderId="12" xfId="0" applyFont="1" applyFill="1" applyBorder="1" applyAlignment="1">
      <alignment vertical="center" wrapText="1"/>
    </xf>
    <xf numFmtId="0" fontId="24" fillId="6" borderId="12" xfId="0" applyFont="1" applyFill="1" applyBorder="1" applyAlignment="1">
      <alignment horizontal="left" vertical="center" wrapText="1"/>
    </xf>
    <xf numFmtId="0" fontId="17" fillId="6" borderId="12" xfId="0" applyFont="1" applyFill="1" applyBorder="1" applyAlignment="1">
      <alignment vertical="center" wrapText="1"/>
    </xf>
    <xf numFmtId="0" fontId="17" fillId="6" borderId="12" xfId="0" applyFont="1" applyFill="1" applyBorder="1" applyAlignment="1">
      <alignment horizontal="center" vertical="center" wrapText="1"/>
    </xf>
    <xf numFmtId="4" fontId="17" fillId="6" borderId="12" xfId="0" applyNumberFormat="1" applyFont="1" applyFill="1" applyBorder="1" applyAlignment="1">
      <alignment vertical="center" wrapText="1"/>
    </xf>
    <xf numFmtId="4" fontId="17" fillId="6" borderId="14" xfId="0" applyNumberFormat="1" applyFont="1" applyFill="1" applyBorder="1" applyAlignment="1">
      <alignment vertical="center" wrapText="1"/>
    </xf>
    <xf numFmtId="0" fontId="34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3" fontId="25" fillId="0" borderId="13" xfId="0" applyNumberFormat="1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4" fontId="25" fillId="0" borderId="23" xfId="0" applyNumberFormat="1" applyFont="1" applyBorder="1" applyAlignment="1">
      <alignment horizontal="center" vertical="center" wrapText="1"/>
    </xf>
    <xf numFmtId="4" fontId="25" fillId="0" borderId="24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167" fontId="13" fillId="2" borderId="17" xfId="0" quotePrefix="1" applyNumberFormat="1" applyFont="1" applyFill="1" applyBorder="1" applyAlignment="1">
      <alignment horizontal="center" vertical="center" wrapText="1"/>
    </xf>
    <xf numFmtId="167" fontId="13" fillId="2" borderId="18" xfId="0" quotePrefix="1" applyNumberFormat="1" applyFont="1" applyFill="1" applyBorder="1" applyAlignment="1">
      <alignment horizontal="center" vertical="center" wrapText="1"/>
    </xf>
    <xf numFmtId="167" fontId="13" fillId="2" borderId="19" xfId="0" quotePrefix="1" applyNumberFormat="1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25" xfId="0" applyNumberFormat="1" applyFont="1" applyBorder="1" applyAlignment="1">
      <alignment horizontal="center" vertical="center" wrapText="1"/>
    </xf>
    <xf numFmtId="4" fontId="5" fillId="0" borderId="15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5" fillId="0" borderId="1" xfId="1" applyNumberFormat="1" applyFont="1" applyFill="1" applyBorder="1" applyAlignment="1" applyProtection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18" fillId="0" borderId="7" xfId="0" applyNumberFormat="1" applyFont="1" applyBorder="1" applyAlignment="1">
      <alignment horizontal="center" vertical="center" wrapText="1"/>
    </xf>
    <xf numFmtId="165" fontId="36" fillId="0" borderId="0" xfId="0" applyNumberFormat="1" applyFont="1" applyAlignment="1">
      <alignment horizontal="center" vertical="center" wrapText="1"/>
    </xf>
    <xf numFmtId="3" fontId="31" fillId="0" borderId="2" xfId="0" applyNumberFormat="1" applyFont="1" applyBorder="1" applyAlignment="1">
      <alignment horizontal="center" vertical="center" wrapText="1"/>
    </xf>
    <xf numFmtId="3" fontId="31" fillId="0" borderId="25" xfId="0" applyNumberFormat="1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horizontal="center" vertical="center" wrapText="1"/>
    </xf>
    <xf numFmtId="165" fontId="18" fillId="0" borderId="7" xfId="0" applyNumberFormat="1" applyFont="1" applyBorder="1" applyAlignment="1">
      <alignment horizontal="right" vertical="center" wrapText="1"/>
    </xf>
    <xf numFmtId="167" fontId="13" fillId="2" borderId="34" xfId="0" quotePrefix="1" applyNumberFormat="1" applyFont="1" applyFill="1" applyBorder="1" applyAlignment="1">
      <alignment horizontal="center" vertical="center" wrapText="1"/>
    </xf>
    <xf numFmtId="167" fontId="13" fillId="2" borderId="35" xfId="0" quotePrefix="1" applyNumberFormat="1" applyFont="1" applyFill="1" applyBorder="1" applyAlignment="1">
      <alignment horizontal="center" vertical="center" wrapText="1"/>
    </xf>
    <xf numFmtId="3" fontId="5" fillId="0" borderId="35" xfId="0" applyNumberFormat="1" applyFont="1" applyBorder="1" applyAlignment="1">
      <alignment horizontal="center" vertical="center" wrapText="1"/>
    </xf>
    <xf numFmtId="3" fontId="5" fillId="0" borderId="33" xfId="0" applyNumberFormat="1" applyFont="1" applyBorder="1" applyAlignment="1">
      <alignment horizontal="center" vertical="center" wrapText="1"/>
    </xf>
    <xf numFmtId="4" fontId="5" fillId="0" borderId="33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horizontal="left" vertical="center" wrapText="1"/>
    </xf>
    <xf numFmtId="0" fontId="5" fillId="0" borderId="33" xfId="1" applyNumberFormat="1" applyFont="1" applyFill="1" applyBorder="1" applyAlignment="1" applyProtection="1">
      <alignment horizontal="left" vertical="center" wrapText="1"/>
    </xf>
    <xf numFmtId="0" fontId="5" fillId="0" borderId="33" xfId="0" applyFont="1" applyBorder="1" applyAlignment="1">
      <alignment horizontal="center" vertical="center" wrapText="1"/>
    </xf>
    <xf numFmtId="165" fontId="18" fillId="0" borderId="36" xfId="0" applyNumberFormat="1" applyFont="1" applyBorder="1" applyAlignment="1">
      <alignment horizontal="center" vertical="center" wrapText="1"/>
    </xf>
    <xf numFmtId="167" fontId="13" fillId="11" borderId="11" xfId="0" quotePrefix="1" applyNumberFormat="1" applyFont="1" applyFill="1" applyBorder="1" applyAlignment="1">
      <alignment horizontal="center" vertical="center" wrapText="1"/>
    </xf>
    <xf numFmtId="167" fontId="13" fillId="11" borderId="12" xfId="0" quotePrefix="1" applyNumberFormat="1" applyFont="1" applyFill="1" applyBorder="1" applyAlignment="1">
      <alignment horizontal="center" vertical="center" wrapText="1"/>
    </xf>
    <xf numFmtId="3" fontId="5" fillId="11" borderId="12" xfId="0" applyNumberFormat="1" applyFont="1" applyFill="1" applyBorder="1" applyAlignment="1">
      <alignment horizontal="center" vertical="center" wrapText="1"/>
    </xf>
    <xf numFmtId="4" fontId="5" fillId="11" borderId="12" xfId="0" applyNumberFormat="1" applyFont="1" applyFill="1" applyBorder="1" applyAlignment="1">
      <alignment horizontal="center" vertical="center" wrapText="1"/>
    </xf>
    <xf numFmtId="0" fontId="16" fillId="11" borderId="12" xfId="0" applyFont="1" applyFill="1" applyBorder="1" applyAlignment="1">
      <alignment horizontal="left" vertical="center" wrapText="1"/>
    </xf>
    <xf numFmtId="165" fontId="18" fillId="11" borderId="20" xfId="0" applyNumberFormat="1" applyFont="1" applyFill="1" applyBorder="1" applyAlignment="1">
      <alignment horizontal="center" vertical="center" wrapText="1"/>
    </xf>
    <xf numFmtId="0" fontId="24" fillId="6" borderId="12" xfId="0" applyFont="1" applyFill="1" applyBorder="1" applyAlignment="1">
      <alignment vertical="center"/>
    </xf>
    <xf numFmtId="0" fontId="24" fillId="6" borderId="9" xfId="0" applyFont="1" applyFill="1" applyBorder="1" applyAlignment="1">
      <alignment vertical="center" wrapText="1"/>
    </xf>
    <xf numFmtId="0" fontId="24" fillId="6" borderId="12" xfId="0" applyFont="1" applyFill="1" applyBorder="1" applyAlignment="1">
      <alignment horizontal="center" vertical="center" wrapText="1"/>
    </xf>
    <xf numFmtId="4" fontId="24" fillId="6" borderId="12" xfId="0" applyNumberFormat="1" applyFont="1" applyFill="1" applyBorder="1" applyAlignment="1">
      <alignment vertical="center" wrapText="1"/>
    </xf>
    <xf numFmtId="171" fontId="18" fillId="0" borderId="7" xfId="0" applyNumberFormat="1" applyFont="1" applyBorder="1" applyAlignment="1">
      <alignment horizontal="right" vertical="center" wrapText="1"/>
    </xf>
    <xf numFmtId="167" fontId="13" fillId="2" borderId="32" xfId="0" quotePrefix="1" applyNumberFormat="1" applyFont="1" applyFill="1" applyBorder="1" applyAlignment="1">
      <alignment horizontal="center" vertical="center" wrapText="1"/>
    </xf>
    <xf numFmtId="167" fontId="13" fillId="2" borderId="27" xfId="0" quotePrefix="1" applyNumberFormat="1" applyFont="1" applyFill="1" applyBorder="1" applyAlignment="1">
      <alignment horizontal="center" vertical="center" wrapText="1"/>
    </xf>
    <xf numFmtId="3" fontId="5" fillId="0" borderId="31" xfId="0" applyNumberFormat="1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4" fontId="5" fillId="0" borderId="28" xfId="0" applyNumberFormat="1" applyFont="1" applyBorder="1" applyAlignment="1">
      <alignment horizontal="center" vertical="center" wrapText="1"/>
    </xf>
    <xf numFmtId="0" fontId="16" fillId="0" borderId="28" xfId="0" applyFont="1" applyBorder="1" applyAlignment="1">
      <alignment horizontal="left" vertical="center" wrapText="1"/>
    </xf>
    <xf numFmtId="0" fontId="5" fillId="0" borderId="28" xfId="1" applyNumberFormat="1" applyFont="1" applyFill="1" applyBorder="1" applyAlignment="1" applyProtection="1">
      <alignment horizontal="left" vertical="center" wrapText="1"/>
    </xf>
    <xf numFmtId="0" fontId="5" fillId="0" borderId="29" xfId="0" applyFont="1" applyBorder="1" applyAlignment="1">
      <alignment horizontal="center" vertical="center" wrapText="1"/>
    </xf>
    <xf numFmtId="167" fontId="13" fillId="2" borderId="16" xfId="0" quotePrefix="1" applyNumberFormat="1" applyFont="1" applyFill="1" applyBorder="1" applyAlignment="1">
      <alignment horizontal="center" vertical="center" wrapText="1"/>
    </xf>
    <xf numFmtId="3" fontId="5" fillId="0" borderId="30" xfId="0" applyNumberFormat="1" applyFont="1" applyBorder="1" applyAlignment="1">
      <alignment horizontal="center" vertical="center" wrapText="1"/>
    </xf>
    <xf numFmtId="4" fontId="5" fillId="0" borderId="29" xfId="0" applyNumberFormat="1" applyFont="1" applyBorder="1" applyAlignment="1">
      <alignment horizontal="center" vertical="center" wrapText="1"/>
    </xf>
    <xf numFmtId="0" fontId="16" fillId="0" borderId="29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center" vertical="center" wrapText="1"/>
    </xf>
    <xf numFmtId="170" fontId="18" fillId="0" borderId="7" xfId="0" applyNumberFormat="1" applyFont="1" applyBorder="1" applyAlignment="1">
      <alignment horizontal="right" vertical="center" wrapText="1"/>
    </xf>
    <xf numFmtId="167" fontId="13" fillId="2" borderId="26" xfId="0" quotePrefix="1" applyNumberFormat="1" applyFont="1" applyFill="1" applyBorder="1" applyAlignment="1">
      <alignment horizontal="center" vertical="center" wrapText="1"/>
    </xf>
    <xf numFmtId="167" fontId="13" fillId="2" borderId="0" xfId="0" quotePrefix="1" applyNumberFormat="1" applyFont="1" applyFill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24" fillId="6" borderId="8" xfId="0" applyFont="1" applyFill="1" applyBorder="1" applyAlignment="1">
      <alignment vertical="center"/>
    </xf>
    <xf numFmtId="0" fontId="24" fillId="6" borderId="9" xfId="0" applyFont="1" applyFill="1" applyBorder="1" applyAlignment="1">
      <alignment vertical="center"/>
    </xf>
    <xf numFmtId="4" fontId="2" fillId="0" borderId="1" xfId="0" applyNumberFormat="1" applyFont="1" applyBorder="1" applyAlignment="1">
      <alignment horizontal="center" vertical="center" wrapText="1"/>
    </xf>
    <xf numFmtId="0" fontId="3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66" fontId="25" fillId="2" borderId="11" xfId="0" quotePrefix="1" applyNumberFormat="1" applyFont="1" applyFill="1" applyBorder="1" applyAlignment="1">
      <alignment horizontal="right" vertical="center" wrapText="1"/>
    </xf>
    <xf numFmtId="166" fontId="25" fillId="2" borderId="12" xfId="0" quotePrefix="1" applyNumberFormat="1" applyFont="1" applyFill="1" applyBorder="1" applyAlignment="1">
      <alignment horizontal="center" vertical="center" wrapText="1"/>
    </xf>
    <xf numFmtId="166" fontId="25" fillId="2" borderId="12" xfId="0" quotePrefix="1" applyNumberFormat="1" applyFont="1" applyFill="1" applyBorder="1" applyAlignment="1">
      <alignment horizontal="left" vertical="center" wrapText="1"/>
    </xf>
    <xf numFmtId="1" fontId="25" fillId="2" borderId="12" xfId="0" quotePrefix="1" applyNumberFormat="1" applyFont="1" applyFill="1" applyBorder="1" applyAlignment="1">
      <alignment horizontal="left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left" vertical="center" wrapText="1"/>
    </xf>
    <xf numFmtId="165" fontId="25" fillId="2" borderId="14" xfId="0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41" fillId="0" borderId="0" xfId="0" applyFont="1" applyAlignment="1">
      <alignment horizontal="left" vertical="center" wrapText="1"/>
    </xf>
    <xf numFmtId="0" fontId="25" fillId="2" borderId="12" xfId="0" applyFont="1" applyFill="1" applyBorder="1" applyAlignment="1">
      <alignment horizontal="right" vertical="center"/>
    </xf>
    <xf numFmtId="0" fontId="25" fillId="2" borderId="13" xfId="0" applyFont="1" applyFill="1" applyBorder="1" applyAlignment="1">
      <alignment horizontal="right" vertical="center"/>
    </xf>
    <xf numFmtId="1" fontId="25" fillId="0" borderId="11" xfId="0" applyNumberFormat="1" applyFont="1" applyBorder="1" applyAlignment="1">
      <alignment horizontal="center" vertical="center"/>
    </xf>
    <xf numFmtId="1" fontId="25" fillId="0" borderId="12" xfId="0" applyNumberFormat="1" applyFont="1" applyBorder="1" applyAlignment="1">
      <alignment horizontal="center" vertical="center"/>
    </xf>
    <xf numFmtId="1" fontId="25" fillId="0" borderId="14" xfId="0" applyNumberFormat="1" applyFont="1" applyBorder="1" applyAlignment="1">
      <alignment horizontal="center" vertical="center"/>
    </xf>
    <xf numFmtId="169" fontId="25" fillId="2" borderId="12" xfId="0" applyNumberFormat="1" applyFont="1" applyFill="1" applyBorder="1" applyAlignment="1">
      <alignment horizontal="right" vertical="center"/>
    </xf>
    <xf numFmtId="169" fontId="25" fillId="2" borderId="13" xfId="0" applyNumberFormat="1" applyFont="1" applyFill="1" applyBorder="1" applyAlignment="1">
      <alignment horizontal="right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7" fillId="0" borderId="8" xfId="0" quotePrefix="1" applyFont="1" applyBorder="1" applyAlignment="1">
      <alignment horizontal="center" vertical="center" wrapText="1"/>
    </xf>
    <xf numFmtId="0" fontId="15" fillId="0" borderId="9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6" fillId="11" borderId="12" xfId="1" applyNumberFormat="1" applyFont="1" applyFill="1" applyBorder="1" applyAlignment="1" applyProtection="1">
      <alignment horizontal="right" vertical="center" wrapText="1"/>
    </xf>
    <xf numFmtId="0" fontId="16" fillId="11" borderId="14" xfId="1" applyNumberFormat="1" applyFont="1" applyFill="1" applyBorder="1" applyAlignment="1" applyProtection="1">
      <alignment horizontal="right" vertical="center" wrapText="1"/>
    </xf>
    <xf numFmtId="49" fontId="15" fillId="8" borderId="11" xfId="0" quotePrefix="1" applyNumberFormat="1" applyFont="1" applyFill="1" applyBorder="1" applyAlignment="1">
      <alignment horizontal="center" vertical="center" wrapText="1"/>
    </xf>
    <xf numFmtId="49" fontId="15" fillId="8" borderId="12" xfId="0" applyNumberFormat="1" applyFont="1" applyFill="1" applyBorder="1" applyAlignment="1">
      <alignment horizontal="center" vertical="center"/>
    </xf>
    <xf numFmtId="49" fontId="15" fillId="8" borderId="9" xfId="0" applyNumberFormat="1" applyFont="1" applyFill="1" applyBorder="1" applyAlignment="1">
      <alignment horizontal="center" vertical="center"/>
    </xf>
    <xf numFmtId="49" fontId="15" fillId="8" borderId="10" xfId="0" applyNumberFormat="1" applyFont="1" applyFill="1" applyBorder="1" applyAlignment="1">
      <alignment horizontal="center" vertical="center"/>
    </xf>
    <xf numFmtId="49" fontId="15" fillId="9" borderId="11" xfId="0" quotePrefix="1" applyNumberFormat="1" applyFont="1" applyFill="1" applyBorder="1" applyAlignment="1">
      <alignment horizontal="center" vertical="center" wrapText="1"/>
    </xf>
    <xf numFmtId="49" fontId="15" fillId="9" borderId="12" xfId="0" quotePrefix="1" applyNumberFormat="1" applyFont="1" applyFill="1" applyBorder="1" applyAlignment="1">
      <alignment horizontal="center" vertical="center" wrapText="1"/>
    </xf>
    <xf numFmtId="49" fontId="15" fillId="8" borderId="11" xfId="0" applyNumberFormat="1" applyFont="1" applyFill="1" applyBorder="1" applyAlignment="1" applyProtection="1">
      <alignment horizontal="center" vertical="center"/>
      <protection locked="0"/>
    </xf>
    <xf numFmtId="49" fontId="15" fillId="8" borderId="12" xfId="0" applyNumberFormat="1" applyFont="1" applyFill="1" applyBorder="1" applyAlignment="1" applyProtection="1">
      <alignment horizontal="center" vertical="center"/>
      <protection locked="0"/>
    </xf>
    <xf numFmtId="49" fontId="15" fillId="8" borderId="14" xfId="0" applyNumberFormat="1" applyFont="1" applyFill="1" applyBorder="1" applyAlignment="1" applyProtection="1">
      <alignment horizontal="center" vertical="center"/>
      <protection locked="0"/>
    </xf>
  </cellXfs>
  <cellStyles count="11">
    <cellStyle name="20 % - Akzent3 2" xfId="5" xr:uid="{4447969F-8515-4DFA-8514-B9C93E0AA467}"/>
    <cellStyle name="Berechnung 2" xfId="7" xr:uid="{B81A6453-F2DE-4513-9380-8543582F5B13}"/>
    <cellStyle name="Eingabe 2" xfId="6" xr:uid="{34E44265-2BE7-4012-827F-FDA5AFDC1176}"/>
    <cellStyle name="MAND_x000a_CHECK.COMMAND_x000e_RENAME.COMMAND_x0008_SHOW.BAR_x000b_DELETE.MENU_x000e_DELETE.COMMAND_x000e_GET.CHA" xfId="8" xr:uid="{EEFE8C28-F006-4441-9B71-D949ED97A20D}"/>
    <cellStyle name="Standard" xfId="0" builtinId="0"/>
    <cellStyle name="Standard 2" xfId="3" xr:uid="{01D64CEF-C2A2-4E09-A311-A5FDBAB35C2E}"/>
    <cellStyle name="Standard 3" xfId="10" xr:uid="{8C2317F4-7654-43DB-9E5D-92236FF754F4}"/>
    <cellStyle name="Standard 4" xfId="2" xr:uid="{D8FE8654-8567-4350-99C3-38829AF87AC0}"/>
    <cellStyle name="Währung" xfId="1" builtinId="4"/>
    <cellStyle name="Währung 2" xfId="4" xr:uid="{6BC858EB-70BB-4C75-9B35-21FBFD2D40C5}"/>
    <cellStyle name="Währung 3" xfId="9" xr:uid="{54110A5D-4A66-4B8C-9CAB-DE7B9AD60970}"/>
  </cellStyles>
  <dxfs count="0"/>
  <tableStyles count="0" defaultTableStyle="TableStyleMedium2" defaultPivotStyle="PivotStyleLight16"/>
  <colors>
    <mruColors>
      <color rgb="FF0000FF"/>
      <color rgb="FFFFFFA7"/>
      <color rgb="FF008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1071789</xdr:colOff>
      <xdr:row>0</xdr:row>
      <xdr:rowOff>67129</xdr:rowOff>
    </xdr:from>
    <xdr:to>
      <xdr:col>13</xdr:col>
      <xdr:colOff>169572</xdr:colOff>
      <xdr:row>4</xdr:row>
      <xdr:rowOff>16330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BFBDCA2-D9BF-4D68-B5B8-C0B763643B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59" b="21239"/>
        <a:stretch/>
      </xdr:blipFill>
      <xdr:spPr>
        <a:xfrm>
          <a:off x="21550539" y="67129"/>
          <a:ext cx="1088871" cy="663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1:O121"/>
  <sheetViews>
    <sheetView showGridLines="0" tabSelected="1" zoomScale="70" zoomScaleNormal="70" workbookViewId="0">
      <pane ySplit="9" topLeftCell="A10" activePane="bottomLeft" state="frozen"/>
      <selection pane="bottomLeft" activeCell="F10" sqref="F10:H10"/>
    </sheetView>
  </sheetViews>
  <sheetFormatPr baseColWidth="10" defaultColWidth="11.44140625" defaultRowHeight="15" outlineLevelCol="1"/>
  <cols>
    <col min="1" max="1" width="7" style="21" customWidth="1"/>
    <col min="2" max="2" width="5.33203125" style="16" customWidth="1"/>
    <col min="3" max="3" width="7.109375" style="17" customWidth="1"/>
    <col min="4" max="4" width="7" style="18" customWidth="1"/>
    <col min="5" max="5" width="12.44140625" style="19" customWidth="1"/>
    <col min="6" max="6" width="22.6640625" style="19" customWidth="1"/>
    <col min="7" max="7" width="12.44140625" style="20" customWidth="1"/>
    <col min="8" max="8" width="54.109375" style="21" customWidth="1"/>
    <col min="9" max="9" width="139.33203125" style="21" customWidth="1"/>
    <col min="10" max="10" width="18.33203125" style="20" customWidth="1"/>
    <col min="11" max="11" width="17.44140625" style="20" customWidth="1"/>
    <col min="12" max="12" width="31.33203125" style="22" customWidth="1"/>
    <col min="13" max="13" width="30.109375" style="22" customWidth="1"/>
    <col min="14" max="14" width="17.33203125" style="80" customWidth="1" outlineLevel="1"/>
    <col min="15" max="16384" width="11.44140625" style="21"/>
  </cols>
  <sheetData>
    <row r="1" spans="2:15" s="5" customFormat="1" ht="13.8">
      <c r="C1" s="6"/>
      <c r="E1" s="7"/>
      <c r="F1" s="7"/>
      <c r="G1" s="8"/>
      <c r="K1" s="7"/>
      <c r="L1" s="7"/>
      <c r="M1" s="7"/>
      <c r="N1" s="9"/>
    </row>
    <row r="2" spans="2:15" s="5" customFormat="1" ht="13.8">
      <c r="B2" s="10" t="s">
        <v>0</v>
      </c>
      <c r="C2" s="6"/>
      <c r="E2" s="7"/>
      <c r="F2" s="7"/>
      <c r="G2" s="8"/>
      <c r="K2" s="7"/>
      <c r="L2" s="7"/>
      <c r="M2" s="7"/>
      <c r="N2" s="9"/>
    </row>
    <row r="3" spans="2:15" s="5" customFormat="1" ht="13.8">
      <c r="B3" s="11" t="s">
        <v>1</v>
      </c>
      <c r="C3" s="6"/>
      <c r="E3" s="7"/>
      <c r="F3" s="7"/>
      <c r="G3" s="8"/>
      <c r="K3" s="7"/>
      <c r="L3" s="7"/>
      <c r="M3" s="7"/>
      <c r="N3" s="9"/>
      <c r="O3" s="12"/>
    </row>
    <row r="4" spans="2:15" s="5" customFormat="1" ht="13.8">
      <c r="B4" s="11" t="s">
        <v>2</v>
      </c>
      <c r="C4" s="6"/>
      <c r="E4" s="7"/>
      <c r="F4" s="7"/>
      <c r="G4" s="8"/>
      <c r="K4" s="7"/>
      <c r="L4" s="7"/>
      <c r="M4" s="7"/>
      <c r="N4" s="9"/>
      <c r="O4" s="13"/>
    </row>
    <row r="5" spans="2:15" s="5" customFormat="1" ht="13.8">
      <c r="B5" s="11"/>
      <c r="C5" s="6"/>
      <c r="E5" s="7"/>
      <c r="F5" s="7"/>
      <c r="G5" s="8"/>
      <c r="K5" s="7"/>
      <c r="L5" s="7"/>
      <c r="M5" s="7"/>
      <c r="N5" s="9" t="s">
        <v>15</v>
      </c>
      <c r="O5" s="13"/>
    </row>
    <row r="6" spans="2:15" s="5" customFormat="1" ht="24" customHeight="1">
      <c r="B6" s="14"/>
      <c r="C6" s="14"/>
      <c r="D6" s="14"/>
      <c r="E6" s="14"/>
      <c r="F6" s="14"/>
      <c r="G6" s="14"/>
      <c r="H6" s="14"/>
      <c r="I6" s="14"/>
      <c r="J6" s="14"/>
      <c r="K6" s="15"/>
      <c r="L6" s="15"/>
      <c r="M6" s="15"/>
      <c r="N6" s="9" t="s">
        <v>37</v>
      </c>
      <c r="O6" s="13"/>
    </row>
    <row r="7" spans="2:15" ht="15.6" thickBot="1">
      <c r="N7" s="23" t="s">
        <v>38</v>
      </c>
    </row>
    <row r="8" spans="2:15" s="29" customFormat="1" ht="42" customHeight="1" thickBot="1">
      <c r="B8" s="24" t="s">
        <v>3</v>
      </c>
      <c r="C8" s="25"/>
      <c r="D8" s="25"/>
      <c r="E8" s="25"/>
      <c r="F8" s="26" t="s">
        <v>92</v>
      </c>
      <c r="G8" s="27"/>
      <c r="H8" s="28"/>
      <c r="I8" s="146" t="s">
        <v>74</v>
      </c>
      <c r="J8" s="147"/>
      <c r="K8" s="147"/>
      <c r="L8" s="147"/>
      <c r="M8" s="148"/>
      <c r="N8" s="23" t="s">
        <v>39</v>
      </c>
    </row>
    <row r="9" spans="2:15" s="29" customFormat="1" ht="25.2" thickBot="1">
      <c r="B9" s="154" t="s">
        <v>5</v>
      </c>
      <c r="C9" s="155"/>
      <c r="D9" s="155"/>
      <c r="E9" s="155"/>
      <c r="F9" s="155"/>
      <c r="G9" s="155"/>
      <c r="H9" s="155"/>
      <c r="I9" s="156"/>
      <c r="J9" s="156"/>
      <c r="K9" s="156"/>
      <c r="L9" s="156"/>
      <c r="M9" s="157"/>
      <c r="N9" s="23"/>
    </row>
    <row r="10" spans="2:15" s="29" customFormat="1" ht="61.5" customHeight="1" thickBot="1">
      <c r="B10" s="158" t="s">
        <v>6</v>
      </c>
      <c r="C10" s="159"/>
      <c r="D10" s="159"/>
      <c r="E10" s="159"/>
      <c r="F10" s="160"/>
      <c r="G10" s="161"/>
      <c r="H10" s="162"/>
      <c r="I10" s="30"/>
      <c r="J10" s="30"/>
      <c r="K10" s="30"/>
      <c r="L10" s="30"/>
      <c r="M10" s="31"/>
      <c r="N10" s="23"/>
    </row>
    <row r="11" spans="2:15" s="40" customFormat="1" ht="59.4" customHeight="1" thickBot="1">
      <c r="B11" s="32"/>
      <c r="C11" s="33"/>
      <c r="D11" s="33"/>
      <c r="E11" s="34"/>
      <c r="F11" s="35" t="s">
        <v>24</v>
      </c>
      <c r="G11" s="35"/>
      <c r="H11" s="36"/>
      <c r="I11" s="37" t="s">
        <v>51</v>
      </c>
      <c r="J11" s="36"/>
      <c r="K11" s="37"/>
      <c r="L11" s="38" t="s">
        <v>7</v>
      </c>
      <c r="M11" s="39" t="s">
        <v>4</v>
      </c>
      <c r="N11" s="23"/>
    </row>
    <row r="12" spans="2:15" s="40" customFormat="1" ht="18.75" customHeight="1" thickBot="1">
      <c r="B12" s="149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1"/>
      <c r="N12" s="23"/>
    </row>
    <row r="13" spans="2:15" s="53" customFormat="1" ht="35.1" customHeight="1" thickBot="1">
      <c r="B13" s="41">
        <v>1</v>
      </c>
      <c r="C13" s="42">
        <v>1</v>
      </c>
      <c r="D13" s="43"/>
      <c r="E13" s="44" t="s">
        <v>28</v>
      </c>
      <c r="F13" s="45"/>
      <c r="G13" s="46"/>
      <c r="H13" s="47"/>
      <c r="I13" s="48"/>
      <c r="J13" s="48"/>
      <c r="K13" s="49"/>
      <c r="L13" s="50"/>
      <c r="M13" s="51"/>
      <c r="N13" s="52"/>
    </row>
    <row r="14" spans="2:15" s="63" customFormat="1" ht="52.8" thickBot="1">
      <c r="B14" s="141" t="s">
        <v>8</v>
      </c>
      <c r="C14" s="142"/>
      <c r="D14" s="143"/>
      <c r="E14" s="54" t="s">
        <v>44</v>
      </c>
      <c r="F14" s="54" t="s">
        <v>45</v>
      </c>
      <c r="G14" s="55" t="s">
        <v>9</v>
      </c>
      <c r="H14" s="56" t="s">
        <v>10</v>
      </c>
      <c r="I14" s="57" t="s">
        <v>11</v>
      </c>
      <c r="J14" s="58" t="s">
        <v>41</v>
      </c>
      <c r="K14" s="59" t="s">
        <v>12</v>
      </c>
      <c r="L14" s="60" t="s">
        <v>13</v>
      </c>
      <c r="M14" s="61" t="s">
        <v>14</v>
      </c>
      <c r="N14" s="62"/>
    </row>
    <row r="15" spans="2:15" ht="94.95" customHeight="1">
      <c r="B15" s="64">
        <v>1</v>
      </c>
      <c r="C15" s="65">
        <v>1</v>
      </c>
      <c r="D15" s="66">
        <v>1</v>
      </c>
      <c r="E15" s="67">
        <v>1</v>
      </c>
      <c r="F15" s="68">
        <v>2</v>
      </c>
      <c r="G15" s="69" t="s">
        <v>15</v>
      </c>
      <c r="H15" s="70" t="s">
        <v>53</v>
      </c>
      <c r="I15" s="71" t="s">
        <v>59</v>
      </c>
      <c r="J15" s="72" t="s">
        <v>86</v>
      </c>
      <c r="K15" s="73" t="s">
        <v>17</v>
      </c>
      <c r="L15" s="1"/>
      <c r="M15" s="74">
        <f>IF(K15="Optional","nur EP",E15*F15*L15)</f>
        <v>0</v>
      </c>
      <c r="N15" s="75"/>
    </row>
    <row r="16" spans="2:15" ht="95.4" customHeight="1">
      <c r="B16" s="64">
        <v>1</v>
      </c>
      <c r="C16" s="65">
        <v>1</v>
      </c>
      <c r="D16" s="66">
        <v>2</v>
      </c>
      <c r="E16" s="76">
        <v>10</v>
      </c>
      <c r="F16" s="77">
        <v>2</v>
      </c>
      <c r="G16" s="78" t="s">
        <v>15</v>
      </c>
      <c r="H16" s="70" t="s">
        <v>77</v>
      </c>
      <c r="I16" s="71" t="s">
        <v>78</v>
      </c>
      <c r="J16" s="72" t="s">
        <v>86</v>
      </c>
      <c r="K16" s="79" t="s">
        <v>17</v>
      </c>
      <c r="L16" s="1"/>
      <c r="M16" s="74">
        <f t="shared" ref="M16" si="0">IF(K16="Optional","nur EP",E16*F16*L16)</f>
        <v>0</v>
      </c>
      <c r="O16" s="81"/>
    </row>
    <row r="17" spans="2:14" ht="95.4" customHeight="1">
      <c r="B17" s="64">
        <v>1</v>
      </c>
      <c r="C17" s="65">
        <v>1</v>
      </c>
      <c r="D17" s="66">
        <v>3</v>
      </c>
      <c r="E17" s="67">
        <v>3</v>
      </c>
      <c r="F17" s="68">
        <v>1</v>
      </c>
      <c r="G17" s="69" t="s">
        <v>52</v>
      </c>
      <c r="H17" s="70" t="s">
        <v>36</v>
      </c>
      <c r="I17" s="71" t="s">
        <v>46</v>
      </c>
      <c r="J17" s="72" t="s">
        <v>22</v>
      </c>
      <c r="K17" s="73" t="s">
        <v>23</v>
      </c>
      <c r="L17" s="1"/>
      <c r="M17" s="82" t="str">
        <f t="shared" ref="M17:M18" si="1">IF(K17="Optional","nur EP",E17*F17*L17)</f>
        <v>nur EP</v>
      </c>
      <c r="N17" s="75">
        <f>E17*F17*L17</f>
        <v>0</v>
      </c>
    </row>
    <row r="18" spans="2:14" ht="42" customHeight="1" thickBot="1">
      <c r="B18" s="83">
        <v>1</v>
      </c>
      <c r="C18" s="84">
        <v>1</v>
      </c>
      <c r="D18" s="66">
        <v>4</v>
      </c>
      <c r="E18" s="85">
        <v>11</v>
      </c>
      <c r="F18" s="86">
        <v>1</v>
      </c>
      <c r="G18" s="87" t="s">
        <v>15</v>
      </c>
      <c r="H18" s="88" t="s">
        <v>30</v>
      </c>
      <c r="I18" s="89" t="s">
        <v>40</v>
      </c>
      <c r="J18" s="72" t="s">
        <v>86</v>
      </c>
      <c r="K18" s="90" t="s">
        <v>17</v>
      </c>
      <c r="L18" s="4"/>
      <c r="M18" s="91">
        <f t="shared" si="1"/>
        <v>0</v>
      </c>
      <c r="N18" s="75"/>
    </row>
    <row r="19" spans="2:14" ht="24.6" customHeight="1" thickBot="1">
      <c r="B19" s="92"/>
      <c r="C19" s="93"/>
      <c r="D19" s="93"/>
      <c r="E19" s="94"/>
      <c r="F19" s="94"/>
      <c r="G19" s="95"/>
      <c r="H19" s="96"/>
      <c r="I19" s="152" t="s">
        <v>75</v>
      </c>
      <c r="J19" s="152"/>
      <c r="K19" s="152"/>
      <c r="L19" s="153"/>
      <c r="M19" s="97">
        <f>SUM(M15:M18)</f>
        <v>0</v>
      </c>
      <c r="N19" s="75"/>
    </row>
    <row r="20" spans="2:14" s="53" customFormat="1" ht="35.1" customHeight="1" thickBot="1">
      <c r="B20" s="41">
        <v>1</v>
      </c>
      <c r="C20" s="42">
        <v>2</v>
      </c>
      <c r="D20" s="43"/>
      <c r="E20" s="44" t="s">
        <v>27</v>
      </c>
      <c r="F20" s="98"/>
      <c r="G20" s="99"/>
      <c r="H20" s="47"/>
      <c r="I20" s="46"/>
      <c r="J20" s="46"/>
      <c r="K20" s="100"/>
      <c r="L20" s="101"/>
      <c r="M20" s="51"/>
      <c r="N20" s="75"/>
    </row>
    <row r="21" spans="2:14" s="63" customFormat="1" ht="52.8" thickBot="1">
      <c r="B21" s="141" t="s">
        <v>8</v>
      </c>
      <c r="C21" s="142"/>
      <c r="D21" s="143"/>
      <c r="E21" s="54" t="s">
        <v>44</v>
      </c>
      <c r="F21" s="54" t="s">
        <v>45</v>
      </c>
      <c r="G21" s="55" t="s">
        <v>9</v>
      </c>
      <c r="H21" s="56" t="s">
        <v>10</v>
      </c>
      <c r="I21" s="57" t="s">
        <v>11</v>
      </c>
      <c r="J21" s="58" t="s">
        <v>18</v>
      </c>
      <c r="K21" s="59" t="s">
        <v>12</v>
      </c>
      <c r="L21" s="60" t="s">
        <v>13</v>
      </c>
      <c r="M21" s="61" t="s">
        <v>14</v>
      </c>
      <c r="N21" s="75"/>
    </row>
    <row r="22" spans="2:14" ht="84" customHeight="1">
      <c r="B22" s="64">
        <v>1</v>
      </c>
      <c r="C22" s="65">
        <v>2</v>
      </c>
      <c r="D22" s="66">
        <v>1</v>
      </c>
      <c r="E22" s="67">
        <v>4</v>
      </c>
      <c r="F22" s="68">
        <v>2</v>
      </c>
      <c r="G22" s="69" t="s">
        <v>15</v>
      </c>
      <c r="H22" s="70" t="s">
        <v>54</v>
      </c>
      <c r="I22" s="71" t="s">
        <v>66</v>
      </c>
      <c r="J22" s="72" t="s">
        <v>86</v>
      </c>
      <c r="K22" s="73" t="s">
        <v>17</v>
      </c>
      <c r="L22" s="1"/>
      <c r="M22" s="102">
        <f>IF(K22="Optional","nur EP",E22*F22*L22)</f>
        <v>0</v>
      </c>
      <c r="N22" s="75"/>
    </row>
    <row r="23" spans="2:14" ht="54" customHeight="1">
      <c r="B23" s="64">
        <v>1</v>
      </c>
      <c r="C23" s="65">
        <v>2</v>
      </c>
      <c r="D23" s="66">
        <v>2</v>
      </c>
      <c r="E23" s="67">
        <v>1</v>
      </c>
      <c r="F23" s="68">
        <v>2</v>
      </c>
      <c r="G23" s="69" t="s">
        <v>15</v>
      </c>
      <c r="H23" s="70" t="s">
        <v>54</v>
      </c>
      <c r="I23" s="71" t="s">
        <v>65</v>
      </c>
      <c r="J23" s="72" t="s">
        <v>86</v>
      </c>
      <c r="K23" s="73" t="s">
        <v>17</v>
      </c>
      <c r="L23" s="1"/>
      <c r="M23" s="102">
        <f t="shared" ref="M23:M35" si="2">IF(K23="Optional","nur EP",E23*F23*L23)</f>
        <v>0</v>
      </c>
      <c r="N23" s="75"/>
    </row>
    <row r="24" spans="2:14" ht="80.400000000000006" customHeight="1">
      <c r="B24" s="64">
        <v>1</v>
      </c>
      <c r="C24" s="65">
        <v>2</v>
      </c>
      <c r="D24" s="66">
        <v>3</v>
      </c>
      <c r="E24" s="67">
        <v>4</v>
      </c>
      <c r="F24" s="68">
        <v>2</v>
      </c>
      <c r="G24" s="69" t="s">
        <v>15</v>
      </c>
      <c r="H24" s="70" t="s">
        <v>54</v>
      </c>
      <c r="I24" s="71" t="s">
        <v>64</v>
      </c>
      <c r="J24" s="72" t="s">
        <v>86</v>
      </c>
      <c r="K24" s="73" t="s">
        <v>17</v>
      </c>
      <c r="L24" s="1"/>
      <c r="M24" s="102">
        <f t="shared" si="2"/>
        <v>0</v>
      </c>
      <c r="N24" s="75"/>
    </row>
    <row r="25" spans="2:14" ht="84" customHeight="1">
      <c r="B25" s="64">
        <v>1</v>
      </c>
      <c r="C25" s="65">
        <v>2</v>
      </c>
      <c r="D25" s="66">
        <v>4</v>
      </c>
      <c r="E25" s="67">
        <v>4</v>
      </c>
      <c r="F25" s="68">
        <v>2</v>
      </c>
      <c r="G25" s="69" t="s">
        <v>15</v>
      </c>
      <c r="H25" s="70" t="s">
        <v>54</v>
      </c>
      <c r="I25" s="71" t="s">
        <v>63</v>
      </c>
      <c r="J25" s="72" t="s">
        <v>86</v>
      </c>
      <c r="K25" s="73" t="s">
        <v>17</v>
      </c>
      <c r="L25" s="1"/>
      <c r="M25" s="102">
        <f t="shared" si="2"/>
        <v>0</v>
      </c>
      <c r="N25" s="75"/>
    </row>
    <row r="26" spans="2:14" ht="84" customHeight="1">
      <c r="B26" s="64">
        <v>1</v>
      </c>
      <c r="C26" s="65">
        <v>2</v>
      </c>
      <c r="D26" s="66">
        <v>5</v>
      </c>
      <c r="E26" s="67">
        <v>1</v>
      </c>
      <c r="F26" s="68">
        <v>2</v>
      </c>
      <c r="G26" s="69" t="s">
        <v>15</v>
      </c>
      <c r="H26" s="70" t="s">
        <v>54</v>
      </c>
      <c r="I26" s="71" t="s">
        <v>62</v>
      </c>
      <c r="J26" s="72" t="s">
        <v>86</v>
      </c>
      <c r="K26" s="73" t="s">
        <v>17</v>
      </c>
      <c r="L26" s="1"/>
      <c r="M26" s="102">
        <f>IF(K26="Optional","nur EP",E26*F26*L26)</f>
        <v>0</v>
      </c>
      <c r="N26" s="75"/>
    </row>
    <row r="27" spans="2:14" ht="84.6" customHeight="1">
      <c r="B27" s="64">
        <v>1</v>
      </c>
      <c r="C27" s="65">
        <v>2</v>
      </c>
      <c r="D27" s="66">
        <v>6</v>
      </c>
      <c r="E27" s="67">
        <v>1</v>
      </c>
      <c r="F27" s="68">
        <v>3</v>
      </c>
      <c r="G27" s="69" t="s">
        <v>15</v>
      </c>
      <c r="H27" s="70" t="s">
        <v>55</v>
      </c>
      <c r="I27" s="71" t="s">
        <v>69</v>
      </c>
      <c r="J27" s="72" t="s">
        <v>86</v>
      </c>
      <c r="K27" s="73" t="s">
        <v>17</v>
      </c>
      <c r="L27" s="1"/>
      <c r="M27" s="102">
        <f t="shared" si="2"/>
        <v>0</v>
      </c>
      <c r="N27" s="75"/>
    </row>
    <row r="28" spans="2:14" ht="77.400000000000006" customHeight="1">
      <c r="B28" s="64">
        <v>1</v>
      </c>
      <c r="C28" s="65">
        <v>2</v>
      </c>
      <c r="D28" s="66">
        <v>7</v>
      </c>
      <c r="E28" s="67">
        <v>1</v>
      </c>
      <c r="F28" s="68">
        <v>2</v>
      </c>
      <c r="G28" s="69" t="s">
        <v>15</v>
      </c>
      <c r="H28" s="70" t="s">
        <v>55</v>
      </c>
      <c r="I28" s="71" t="s">
        <v>70</v>
      </c>
      <c r="J28" s="72" t="s">
        <v>86</v>
      </c>
      <c r="K28" s="73" t="s">
        <v>17</v>
      </c>
      <c r="L28" s="1"/>
      <c r="M28" s="102">
        <f t="shared" si="2"/>
        <v>0</v>
      </c>
      <c r="N28" s="75"/>
    </row>
    <row r="29" spans="2:14" ht="75" customHeight="1">
      <c r="B29" s="64">
        <v>1</v>
      </c>
      <c r="C29" s="65">
        <v>2</v>
      </c>
      <c r="D29" s="66">
        <v>8</v>
      </c>
      <c r="E29" s="67">
        <v>1</v>
      </c>
      <c r="F29" s="68">
        <v>2</v>
      </c>
      <c r="G29" s="69" t="s">
        <v>15</v>
      </c>
      <c r="H29" s="70" t="s">
        <v>55</v>
      </c>
      <c r="I29" s="71" t="s">
        <v>71</v>
      </c>
      <c r="J29" s="72" t="s">
        <v>86</v>
      </c>
      <c r="K29" s="73" t="s">
        <v>17</v>
      </c>
      <c r="L29" s="1"/>
      <c r="M29" s="102">
        <f t="shared" si="2"/>
        <v>0</v>
      </c>
      <c r="N29" s="75"/>
    </row>
    <row r="30" spans="2:14" ht="103.2" customHeight="1">
      <c r="B30" s="64">
        <v>1</v>
      </c>
      <c r="C30" s="65">
        <v>2</v>
      </c>
      <c r="D30" s="66">
        <v>9</v>
      </c>
      <c r="E30" s="67">
        <v>1</v>
      </c>
      <c r="F30" s="68">
        <v>1</v>
      </c>
      <c r="G30" s="69" t="s">
        <v>15</v>
      </c>
      <c r="H30" s="70" t="s">
        <v>90</v>
      </c>
      <c r="I30" s="71" t="s">
        <v>91</v>
      </c>
      <c r="J30" s="72" t="s">
        <v>86</v>
      </c>
      <c r="K30" s="73" t="s">
        <v>17</v>
      </c>
      <c r="L30" s="1"/>
      <c r="M30" s="102">
        <f t="shared" si="2"/>
        <v>0</v>
      </c>
      <c r="N30" s="75"/>
    </row>
    <row r="31" spans="2:14" ht="54" customHeight="1">
      <c r="B31" s="64">
        <v>1</v>
      </c>
      <c r="C31" s="65">
        <v>2</v>
      </c>
      <c r="D31" s="66">
        <v>10</v>
      </c>
      <c r="E31" s="67">
        <v>1</v>
      </c>
      <c r="F31" s="68">
        <v>2</v>
      </c>
      <c r="G31" s="69" t="s">
        <v>15</v>
      </c>
      <c r="H31" s="70" t="s">
        <v>57</v>
      </c>
      <c r="I31" s="71" t="s">
        <v>61</v>
      </c>
      <c r="J31" s="72" t="s">
        <v>86</v>
      </c>
      <c r="K31" s="73" t="s">
        <v>17</v>
      </c>
      <c r="L31" s="1"/>
      <c r="M31" s="102">
        <f>IF(K31="Optional","nur EP",E31*F31*L31)</f>
        <v>0</v>
      </c>
      <c r="N31" s="75"/>
    </row>
    <row r="32" spans="2:14" ht="78.599999999999994" customHeight="1">
      <c r="B32" s="64">
        <v>1</v>
      </c>
      <c r="C32" s="65">
        <v>2</v>
      </c>
      <c r="D32" s="66">
        <v>11</v>
      </c>
      <c r="E32" s="67">
        <v>1</v>
      </c>
      <c r="F32" s="68">
        <v>2</v>
      </c>
      <c r="G32" s="69" t="s">
        <v>15</v>
      </c>
      <c r="H32" s="70" t="s">
        <v>56</v>
      </c>
      <c r="I32" s="71" t="s">
        <v>60</v>
      </c>
      <c r="J32" s="72" t="s">
        <v>86</v>
      </c>
      <c r="K32" s="73" t="s">
        <v>17</v>
      </c>
      <c r="L32" s="1"/>
      <c r="M32" s="102">
        <f>IF(K32="Optional","nur EP",E32*F32*L32)</f>
        <v>0</v>
      </c>
      <c r="N32" s="75"/>
    </row>
    <row r="33" spans="2:14" ht="40.950000000000003" customHeight="1">
      <c r="B33" s="64">
        <v>1</v>
      </c>
      <c r="C33" s="65">
        <v>2</v>
      </c>
      <c r="D33" s="66">
        <v>12</v>
      </c>
      <c r="E33" s="67">
        <v>100</v>
      </c>
      <c r="F33" s="68">
        <v>1</v>
      </c>
      <c r="G33" s="69" t="s">
        <v>33</v>
      </c>
      <c r="H33" s="70" t="s">
        <v>34</v>
      </c>
      <c r="I33" s="71" t="s">
        <v>35</v>
      </c>
      <c r="J33" s="72" t="s">
        <v>22</v>
      </c>
      <c r="K33" s="73" t="s">
        <v>23</v>
      </c>
      <c r="L33" s="1"/>
      <c r="M33" s="102" t="str">
        <f t="shared" si="2"/>
        <v>nur EP</v>
      </c>
      <c r="N33" s="75">
        <f>E33*F33*L33</f>
        <v>0</v>
      </c>
    </row>
    <row r="34" spans="2:14" ht="40.950000000000003" customHeight="1">
      <c r="B34" s="64">
        <v>1</v>
      </c>
      <c r="C34" s="65">
        <v>2</v>
      </c>
      <c r="D34" s="66">
        <v>13</v>
      </c>
      <c r="E34" s="67">
        <v>1</v>
      </c>
      <c r="F34" s="68">
        <v>1</v>
      </c>
      <c r="G34" s="69" t="s">
        <v>52</v>
      </c>
      <c r="H34" s="70" t="s">
        <v>42</v>
      </c>
      <c r="I34" s="71" t="s">
        <v>46</v>
      </c>
      <c r="J34" s="72" t="s">
        <v>22</v>
      </c>
      <c r="K34" s="73" t="s">
        <v>23</v>
      </c>
      <c r="L34" s="1"/>
      <c r="M34" s="102" t="str">
        <f t="shared" si="2"/>
        <v>nur EP</v>
      </c>
      <c r="N34" s="75">
        <f>E34*F34*L34</f>
        <v>0</v>
      </c>
    </row>
    <row r="35" spans="2:14" ht="40.950000000000003" customHeight="1">
      <c r="B35" s="64">
        <v>1</v>
      </c>
      <c r="C35" s="65">
        <v>2</v>
      </c>
      <c r="D35" s="66">
        <v>14</v>
      </c>
      <c r="E35" s="67">
        <v>1</v>
      </c>
      <c r="F35" s="68">
        <v>1</v>
      </c>
      <c r="G35" s="69" t="s">
        <v>52</v>
      </c>
      <c r="H35" s="70" t="s">
        <v>43</v>
      </c>
      <c r="I35" s="71" t="s">
        <v>47</v>
      </c>
      <c r="J35" s="72" t="s">
        <v>22</v>
      </c>
      <c r="K35" s="73" t="s">
        <v>23</v>
      </c>
      <c r="L35" s="1"/>
      <c r="M35" s="102" t="str">
        <f t="shared" si="2"/>
        <v>nur EP</v>
      </c>
      <c r="N35" s="75">
        <f>E35*F35*L35</f>
        <v>0</v>
      </c>
    </row>
    <row r="36" spans="2:14" ht="44.4" customHeight="1" thickBot="1">
      <c r="B36" s="103">
        <v>1</v>
      </c>
      <c r="C36" s="104">
        <v>2</v>
      </c>
      <c r="D36" s="66">
        <v>15</v>
      </c>
      <c r="E36" s="105">
        <v>18</v>
      </c>
      <c r="F36" s="106">
        <v>1</v>
      </c>
      <c r="G36" s="107" t="s">
        <v>15</v>
      </c>
      <c r="H36" s="108" t="s">
        <v>30</v>
      </c>
      <c r="I36" s="109" t="s">
        <v>40</v>
      </c>
      <c r="J36" s="72" t="s">
        <v>86</v>
      </c>
      <c r="K36" s="110" t="s">
        <v>17</v>
      </c>
      <c r="L36" s="3"/>
      <c r="M36" s="102">
        <f>IF(K36="Optional","nur EP",E36*F36*L36)</f>
        <v>0</v>
      </c>
      <c r="N36" s="75"/>
    </row>
    <row r="37" spans="2:14" ht="24.6" customHeight="1" thickBot="1">
      <c r="B37" s="92"/>
      <c r="C37" s="93"/>
      <c r="D37" s="93"/>
      <c r="E37" s="94"/>
      <c r="F37" s="94"/>
      <c r="G37" s="95"/>
      <c r="H37" s="96"/>
      <c r="I37" s="152" t="s">
        <v>76</v>
      </c>
      <c r="J37" s="152"/>
      <c r="K37" s="152"/>
      <c r="L37" s="153"/>
      <c r="M37" s="97">
        <f>SUM(M22:M36)</f>
        <v>0</v>
      </c>
      <c r="N37" s="75"/>
    </row>
    <row r="38" spans="2:14" s="53" customFormat="1" ht="37.200000000000003" customHeight="1" thickBot="1">
      <c r="B38" s="41">
        <v>1</v>
      </c>
      <c r="C38" s="42">
        <v>3</v>
      </c>
      <c r="D38" s="43"/>
      <c r="E38" s="44" t="s">
        <v>26</v>
      </c>
      <c r="F38" s="98"/>
      <c r="G38" s="46"/>
      <c r="H38" s="47"/>
      <c r="I38" s="46"/>
      <c r="J38" s="46"/>
      <c r="K38" s="100"/>
      <c r="L38" s="101"/>
      <c r="M38" s="51"/>
      <c r="N38" s="75"/>
    </row>
    <row r="39" spans="2:14" s="63" customFormat="1" ht="52.8" thickBot="1">
      <c r="B39" s="141" t="s">
        <v>8</v>
      </c>
      <c r="C39" s="142"/>
      <c r="D39" s="143"/>
      <c r="E39" s="54" t="s">
        <v>44</v>
      </c>
      <c r="F39" s="54" t="s">
        <v>45</v>
      </c>
      <c r="G39" s="55" t="s">
        <v>9</v>
      </c>
      <c r="H39" s="56" t="s">
        <v>10</v>
      </c>
      <c r="I39" s="57" t="s">
        <v>11</v>
      </c>
      <c r="J39" s="58" t="s">
        <v>18</v>
      </c>
      <c r="K39" s="59" t="s">
        <v>12</v>
      </c>
      <c r="L39" s="60" t="s">
        <v>13</v>
      </c>
      <c r="M39" s="61" t="s">
        <v>14</v>
      </c>
      <c r="N39" s="75"/>
    </row>
    <row r="40" spans="2:14" ht="170.4" customHeight="1">
      <c r="B40" s="111">
        <f>B38</f>
        <v>1</v>
      </c>
      <c r="C40" s="65">
        <f>C38</f>
        <v>3</v>
      </c>
      <c r="D40" s="66">
        <f>D38+1</f>
        <v>1</v>
      </c>
      <c r="E40" s="67">
        <v>1</v>
      </c>
      <c r="F40" s="68">
        <v>2</v>
      </c>
      <c r="G40" s="69" t="s">
        <v>15</v>
      </c>
      <c r="H40" s="70" t="s">
        <v>55</v>
      </c>
      <c r="I40" s="71" t="s">
        <v>68</v>
      </c>
      <c r="J40" s="72" t="s">
        <v>86</v>
      </c>
      <c r="K40" s="73" t="s">
        <v>17</v>
      </c>
      <c r="L40" s="1"/>
      <c r="M40" s="74">
        <f>IF(K40="Optional","nur EP",E40*F40*L40)</f>
        <v>0</v>
      </c>
      <c r="N40" s="75"/>
    </row>
    <row r="41" spans="2:14" ht="57" customHeight="1">
      <c r="B41" s="64">
        <v>1</v>
      </c>
      <c r="C41" s="65">
        <v>3</v>
      </c>
      <c r="D41" s="66">
        <v>2</v>
      </c>
      <c r="E41" s="67">
        <v>1</v>
      </c>
      <c r="F41" s="68">
        <v>1</v>
      </c>
      <c r="G41" s="69" t="s">
        <v>15</v>
      </c>
      <c r="H41" s="70" t="s">
        <v>29</v>
      </c>
      <c r="I41" s="71" t="s">
        <v>32</v>
      </c>
      <c r="J41" s="72" t="s">
        <v>31</v>
      </c>
      <c r="K41" s="73" t="s">
        <v>17</v>
      </c>
      <c r="L41" s="1"/>
      <c r="M41" s="74">
        <f>IF(K41="Optional","nur EP",E41*F41*L41)</f>
        <v>0</v>
      </c>
      <c r="N41" s="75"/>
    </row>
    <row r="42" spans="2:14" ht="37.950000000000003" customHeight="1">
      <c r="B42" s="64">
        <v>1</v>
      </c>
      <c r="C42" s="65">
        <v>3</v>
      </c>
      <c r="D42" s="66">
        <v>3</v>
      </c>
      <c r="E42" s="67">
        <v>1</v>
      </c>
      <c r="F42" s="68">
        <v>1</v>
      </c>
      <c r="G42" s="69" t="s">
        <v>52</v>
      </c>
      <c r="H42" s="70" t="s">
        <v>42</v>
      </c>
      <c r="I42" s="71" t="s">
        <v>46</v>
      </c>
      <c r="J42" s="72" t="s">
        <v>22</v>
      </c>
      <c r="K42" s="73" t="s">
        <v>23</v>
      </c>
      <c r="L42" s="1"/>
      <c r="M42" s="82" t="str">
        <f t="shared" ref="M42:M43" si="3">IF(K42="Optional","nur EP",E42*F42*L42)</f>
        <v>nur EP</v>
      </c>
      <c r="N42" s="75">
        <f>E42*F42*L42</f>
        <v>0</v>
      </c>
    </row>
    <row r="43" spans="2:14" ht="37.950000000000003" customHeight="1">
      <c r="B43" s="64">
        <v>1</v>
      </c>
      <c r="C43" s="65">
        <v>3</v>
      </c>
      <c r="D43" s="66">
        <v>4</v>
      </c>
      <c r="E43" s="67">
        <v>1</v>
      </c>
      <c r="F43" s="68">
        <v>1</v>
      </c>
      <c r="G43" s="69" t="s">
        <v>52</v>
      </c>
      <c r="H43" s="70" t="s">
        <v>43</v>
      </c>
      <c r="I43" s="71" t="s">
        <v>47</v>
      </c>
      <c r="J43" s="72" t="s">
        <v>22</v>
      </c>
      <c r="K43" s="73" t="s">
        <v>23</v>
      </c>
      <c r="L43" s="1"/>
      <c r="M43" s="82" t="str">
        <f t="shared" si="3"/>
        <v>nur EP</v>
      </c>
      <c r="N43" s="75">
        <f>E43*F43*L43</f>
        <v>0</v>
      </c>
    </row>
    <row r="44" spans="2:14" ht="53.4" customHeight="1" thickBot="1">
      <c r="B44" s="103">
        <v>1</v>
      </c>
      <c r="C44" s="104">
        <v>3</v>
      </c>
      <c r="D44" s="66">
        <v>5</v>
      </c>
      <c r="E44" s="112">
        <v>11</v>
      </c>
      <c r="F44" s="106">
        <v>1</v>
      </c>
      <c r="G44" s="113" t="s">
        <v>15</v>
      </c>
      <c r="H44" s="114" t="s">
        <v>30</v>
      </c>
      <c r="I44" s="109" t="s">
        <v>40</v>
      </c>
      <c r="J44" s="72" t="s">
        <v>86</v>
      </c>
      <c r="K44" s="115" t="s">
        <v>17</v>
      </c>
      <c r="L44" s="2"/>
      <c r="M44" s="74">
        <f>IF(K44="Optional","nur EP",E44*F44*L44)</f>
        <v>0</v>
      </c>
      <c r="N44" s="75"/>
    </row>
    <row r="45" spans="2:14" ht="24.6" customHeight="1" thickBot="1">
      <c r="B45" s="92"/>
      <c r="C45" s="93"/>
      <c r="D45" s="93"/>
      <c r="E45" s="94"/>
      <c r="F45" s="94"/>
      <c r="G45" s="95"/>
      <c r="H45" s="96"/>
      <c r="I45" s="152" t="s">
        <v>73</v>
      </c>
      <c r="J45" s="152"/>
      <c r="K45" s="152"/>
      <c r="L45" s="153"/>
      <c r="M45" s="97">
        <f>SUM(M40:M44)</f>
        <v>0</v>
      </c>
      <c r="N45" s="75"/>
    </row>
    <row r="46" spans="2:14" s="53" customFormat="1" ht="35.1" customHeight="1" thickBot="1">
      <c r="B46" s="41">
        <f>B15</f>
        <v>1</v>
      </c>
      <c r="C46" s="42">
        <v>4</v>
      </c>
      <c r="D46" s="43"/>
      <c r="E46" s="44" t="s">
        <v>25</v>
      </c>
      <c r="F46" s="98"/>
      <c r="G46" s="46"/>
      <c r="H46" s="47"/>
      <c r="I46" s="46"/>
      <c r="J46" s="46"/>
      <c r="K46" s="100"/>
      <c r="L46" s="101"/>
      <c r="M46" s="51"/>
      <c r="N46" s="75"/>
    </row>
    <row r="47" spans="2:14" s="63" customFormat="1" ht="52.8" thickBot="1">
      <c r="B47" s="141" t="s">
        <v>8</v>
      </c>
      <c r="C47" s="142"/>
      <c r="D47" s="143"/>
      <c r="E47" s="54" t="s">
        <v>44</v>
      </c>
      <c r="F47" s="54" t="s">
        <v>45</v>
      </c>
      <c r="G47" s="55" t="s">
        <v>9</v>
      </c>
      <c r="H47" s="56" t="s">
        <v>10</v>
      </c>
      <c r="I47" s="57" t="s">
        <v>11</v>
      </c>
      <c r="J47" s="58" t="s">
        <v>18</v>
      </c>
      <c r="K47" s="59" t="s">
        <v>12</v>
      </c>
      <c r="L47" s="60" t="s">
        <v>13</v>
      </c>
      <c r="M47" s="61" t="s">
        <v>14</v>
      </c>
      <c r="N47" s="75"/>
    </row>
    <row r="48" spans="2:14" ht="69.599999999999994" customHeight="1">
      <c r="B48" s="64">
        <v>1</v>
      </c>
      <c r="C48" s="65">
        <v>4</v>
      </c>
      <c r="D48" s="66">
        <v>1</v>
      </c>
      <c r="E48" s="67">
        <v>4</v>
      </c>
      <c r="F48" s="68">
        <v>2</v>
      </c>
      <c r="G48" s="69" t="s">
        <v>15</v>
      </c>
      <c r="H48" s="70" t="s">
        <v>58</v>
      </c>
      <c r="I48" s="71" t="s">
        <v>67</v>
      </c>
      <c r="J48" s="72" t="s">
        <v>16</v>
      </c>
      <c r="K48" s="73" t="s">
        <v>17</v>
      </c>
      <c r="L48" s="1"/>
      <c r="M48" s="116">
        <f>IF(K48="Optional","nur EP",E48*F48*L48)</f>
        <v>0</v>
      </c>
      <c r="N48" s="75"/>
    </row>
    <row r="49" spans="2:15" ht="35.4" customHeight="1">
      <c r="B49" s="64">
        <v>1</v>
      </c>
      <c r="C49" s="65">
        <v>4</v>
      </c>
      <c r="D49" s="66">
        <v>2</v>
      </c>
      <c r="E49" s="67">
        <v>100</v>
      </c>
      <c r="F49" s="68">
        <v>1</v>
      </c>
      <c r="G49" s="69" t="s">
        <v>33</v>
      </c>
      <c r="H49" s="70" t="s">
        <v>34</v>
      </c>
      <c r="I49" s="71" t="s">
        <v>35</v>
      </c>
      <c r="J49" s="72" t="s">
        <v>22</v>
      </c>
      <c r="K49" s="73" t="s">
        <v>23</v>
      </c>
      <c r="L49" s="1"/>
      <c r="M49" s="116" t="str">
        <f t="shared" ref="M49" si="4">IF(K49="Optional","nur EP",E49*F49*L49)</f>
        <v>nur EP</v>
      </c>
      <c r="N49" s="75">
        <f>E49*F49*L49</f>
        <v>0</v>
      </c>
    </row>
    <row r="50" spans="2:15" ht="44.4" customHeight="1" thickBot="1">
      <c r="B50" s="117">
        <v>1</v>
      </c>
      <c r="C50" s="118">
        <v>4</v>
      </c>
      <c r="D50" s="66">
        <v>3</v>
      </c>
      <c r="E50" s="105">
        <v>4</v>
      </c>
      <c r="F50" s="106">
        <v>1</v>
      </c>
      <c r="G50" s="113" t="s">
        <v>15</v>
      </c>
      <c r="H50" s="119" t="s">
        <v>30</v>
      </c>
      <c r="I50" s="109" t="s">
        <v>40</v>
      </c>
      <c r="J50" s="72" t="s">
        <v>86</v>
      </c>
      <c r="K50" s="115" t="s">
        <v>17</v>
      </c>
      <c r="L50" s="2"/>
      <c r="M50" s="116">
        <f>IF(K50="Optional","nur EP",E50*F50*L50)</f>
        <v>0</v>
      </c>
      <c r="N50" s="75"/>
    </row>
    <row r="51" spans="2:15" ht="24.6" customHeight="1" thickBot="1">
      <c r="B51" s="92"/>
      <c r="C51" s="93"/>
      <c r="D51" s="93"/>
      <c r="E51" s="94"/>
      <c r="F51" s="94"/>
      <c r="G51" s="95"/>
      <c r="H51" s="96"/>
      <c r="I51" s="152" t="s">
        <v>72</v>
      </c>
      <c r="J51" s="152"/>
      <c r="K51" s="152"/>
      <c r="L51" s="153"/>
      <c r="M51" s="97">
        <f>SUM(M48:M50)</f>
        <v>0</v>
      </c>
      <c r="N51" s="75"/>
    </row>
    <row r="52" spans="2:15" s="53" customFormat="1" ht="35.1" customHeight="1" thickBot="1">
      <c r="B52" s="41">
        <v>1</v>
      </c>
      <c r="C52" s="42">
        <v>5</v>
      </c>
      <c r="D52" s="43"/>
      <c r="E52" s="120" t="s">
        <v>19</v>
      </c>
      <c r="F52" s="121"/>
      <c r="G52" s="46"/>
      <c r="H52" s="47"/>
      <c r="I52" s="48"/>
      <c r="J52" s="48"/>
      <c r="K52" s="49"/>
      <c r="L52" s="50"/>
      <c r="M52" s="51"/>
      <c r="N52" s="62"/>
      <c r="O52" s="62"/>
    </row>
    <row r="53" spans="2:15" s="63" customFormat="1" ht="52.8" thickBot="1">
      <c r="B53" s="141" t="s">
        <v>8</v>
      </c>
      <c r="C53" s="142"/>
      <c r="D53" s="143"/>
      <c r="E53" s="54" t="s">
        <v>79</v>
      </c>
      <c r="F53" s="54" t="s">
        <v>80</v>
      </c>
      <c r="G53" s="55" t="s">
        <v>9</v>
      </c>
      <c r="H53" s="56" t="s">
        <v>10</v>
      </c>
      <c r="I53" s="57" t="s">
        <v>11</v>
      </c>
      <c r="J53" s="58" t="s">
        <v>18</v>
      </c>
      <c r="K53" s="59" t="s">
        <v>12</v>
      </c>
      <c r="L53" s="60" t="s">
        <v>13</v>
      </c>
      <c r="M53" s="61" t="s">
        <v>14</v>
      </c>
      <c r="N53" s="52"/>
      <c r="O53" s="52" t="s">
        <v>81</v>
      </c>
    </row>
    <row r="54" spans="2:15" ht="30">
      <c r="B54" s="64">
        <f>B52</f>
        <v>1</v>
      </c>
      <c r="C54" s="65">
        <f>C52</f>
        <v>5</v>
      </c>
      <c r="D54" s="66">
        <f>D52+1</f>
        <v>1</v>
      </c>
      <c r="E54" s="67">
        <v>40</v>
      </c>
      <c r="F54" s="67">
        <v>1</v>
      </c>
      <c r="G54" s="122" t="s">
        <v>20</v>
      </c>
      <c r="H54" s="123" t="s">
        <v>82</v>
      </c>
      <c r="I54" s="124" t="s">
        <v>21</v>
      </c>
      <c r="J54" s="122" t="s">
        <v>22</v>
      </c>
      <c r="K54" s="122" t="s">
        <v>23</v>
      </c>
      <c r="L54" s="1"/>
      <c r="M54" s="74" t="str">
        <f>IF(K54="Optional","nur EP",E54*F54*L54)</f>
        <v>nur EP</v>
      </c>
      <c r="N54" s="75">
        <f t="shared" ref="N54:N57" si="5">E54*F54*L54</f>
        <v>0</v>
      </c>
      <c r="O54" s="75">
        <f t="shared" ref="O54:O57" si="6">IF(K54="Optional",L54*E54,"x")</f>
        <v>0</v>
      </c>
    </row>
    <row r="55" spans="2:15">
      <c r="B55" s="64">
        <f t="shared" ref="B55:C57" si="7">B54</f>
        <v>1</v>
      </c>
      <c r="C55" s="65">
        <f t="shared" si="7"/>
        <v>5</v>
      </c>
      <c r="D55" s="66">
        <f t="shared" ref="D55:D57" si="8">D54+1</f>
        <v>2</v>
      </c>
      <c r="E55" s="67">
        <v>8</v>
      </c>
      <c r="F55" s="67">
        <v>1</v>
      </c>
      <c r="G55" s="122" t="s">
        <v>20</v>
      </c>
      <c r="H55" s="125" t="s">
        <v>83</v>
      </c>
      <c r="I55" s="124" t="s">
        <v>48</v>
      </c>
      <c r="J55" s="122" t="s">
        <v>22</v>
      </c>
      <c r="K55" s="122" t="s">
        <v>23</v>
      </c>
      <c r="L55" s="1"/>
      <c r="M55" s="74" t="str">
        <f>IF(K55="Optional","nur EP",E55*F55*L55)</f>
        <v>nur EP</v>
      </c>
      <c r="N55" s="75">
        <f t="shared" si="5"/>
        <v>0</v>
      </c>
      <c r="O55" s="75">
        <f t="shared" si="6"/>
        <v>0</v>
      </c>
    </row>
    <row r="56" spans="2:15">
      <c r="B56" s="64">
        <f t="shared" si="7"/>
        <v>1</v>
      </c>
      <c r="C56" s="65">
        <f t="shared" si="7"/>
        <v>5</v>
      </c>
      <c r="D56" s="66">
        <f t="shared" si="8"/>
        <v>3</v>
      </c>
      <c r="E56" s="67">
        <v>8</v>
      </c>
      <c r="F56" s="67">
        <v>1</v>
      </c>
      <c r="G56" s="122" t="s">
        <v>20</v>
      </c>
      <c r="H56" s="126" t="s">
        <v>84</v>
      </c>
      <c r="I56" s="124" t="s">
        <v>49</v>
      </c>
      <c r="J56" s="122" t="s">
        <v>22</v>
      </c>
      <c r="K56" s="122" t="s">
        <v>23</v>
      </c>
      <c r="L56" s="1"/>
      <c r="M56" s="74" t="str">
        <f>IF(K56="Optional","nur EP",E56*F56*L56)</f>
        <v>nur EP</v>
      </c>
      <c r="N56" s="75">
        <f t="shared" si="5"/>
        <v>0</v>
      </c>
      <c r="O56" s="75">
        <f t="shared" si="6"/>
        <v>0</v>
      </c>
    </row>
    <row r="57" spans="2:15" ht="30.6" thickBot="1">
      <c r="B57" s="64">
        <f t="shared" si="7"/>
        <v>1</v>
      </c>
      <c r="C57" s="65">
        <f t="shared" si="7"/>
        <v>5</v>
      </c>
      <c r="D57" s="66">
        <f t="shared" si="8"/>
        <v>4</v>
      </c>
      <c r="E57" s="67">
        <v>8</v>
      </c>
      <c r="F57" s="67">
        <v>1</v>
      </c>
      <c r="G57" s="122" t="s">
        <v>20</v>
      </c>
      <c r="H57" s="125" t="s">
        <v>85</v>
      </c>
      <c r="I57" s="124" t="s">
        <v>50</v>
      </c>
      <c r="J57" s="122" t="s">
        <v>22</v>
      </c>
      <c r="K57" s="122" t="s">
        <v>23</v>
      </c>
      <c r="L57" s="1"/>
      <c r="M57" s="74" t="str">
        <f>IF(K57="Optional","nur EP",E57*F57*L57)</f>
        <v>nur EP</v>
      </c>
      <c r="N57" s="75">
        <f t="shared" si="5"/>
        <v>0</v>
      </c>
      <c r="O57" s="75">
        <f t="shared" si="6"/>
        <v>0</v>
      </c>
    </row>
    <row r="58" spans="2:15" s="135" customFormat="1" ht="27.9" customHeight="1" thickBot="1">
      <c r="B58" s="127"/>
      <c r="C58" s="128"/>
      <c r="D58" s="129"/>
      <c r="E58" s="130"/>
      <c r="F58" s="130"/>
      <c r="G58" s="131"/>
      <c r="H58" s="132"/>
      <c r="I58" s="139" t="s">
        <v>87</v>
      </c>
      <c r="J58" s="139"/>
      <c r="K58" s="139"/>
      <c r="L58" s="140"/>
      <c r="M58" s="133">
        <f>SUM(M51+M45+M37+M19)</f>
        <v>0</v>
      </c>
      <c r="N58" s="134"/>
      <c r="O58" s="75" t="str">
        <f>IF(K58="Optional",I58*E58,"x")</f>
        <v>x</v>
      </c>
    </row>
    <row r="59" spans="2:15" s="135" customFormat="1" ht="27.9" customHeight="1" thickBot="1">
      <c r="B59" s="127"/>
      <c r="C59" s="128"/>
      <c r="D59" s="129"/>
      <c r="E59" s="130"/>
      <c r="F59" s="130"/>
      <c r="G59" s="131"/>
      <c r="H59" s="132"/>
      <c r="I59" s="139" t="s">
        <v>88</v>
      </c>
      <c r="J59" s="139"/>
      <c r="K59" s="139"/>
      <c r="L59" s="140"/>
      <c r="M59" s="133">
        <f>SUM(N15:N57)</f>
        <v>0</v>
      </c>
      <c r="N59" s="134"/>
      <c r="O59" s="75"/>
    </row>
    <row r="60" spans="2:15" s="135" customFormat="1" ht="27.9" customHeight="1" thickBot="1">
      <c r="B60" s="127"/>
      <c r="C60" s="128"/>
      <c r="D60" s="129"/>
      <c r="E60" s="130"/>
      <c r="F60" s="130"/>
      <c r="G60" s="131"/>
      <c r="H60" s="132"/>
      <c r="I60" s="139" t="s">
        <v>89</v>
      </c>
      <c r="J60" s="139"/>
      <c r="K60" s="139"/>
      <c r="L60" s="140"/>
      <c r="M60" s="133">
        <f>M58+M59</f>
        <v>0</v>
      </c>
      <c r="N60" s="134"/>
      <c r="O60" s="75"/>
    </row>
    <row r="61" spans="2:15" s="135" customFormat="1" ht="27.9" hidden="1" customHeight="1" thickBot="1">
      <c r="B61" s="127"/>
      <c r="C61" s="128"/>
      <c r="D61" s="129"/>
      <c r="E61" s="130"/>
      <c r="F61" s="130"/>
      <c r="G61" s="131"/>
      <c r="H61" s="132"/>
      <c r="I61" s="144">
        <v>19</v>
      </c>
      <c r="J61" s="144"/>
      <c r="K61" s="144"/>
      <c r="L61" s="145"/>
      <c r="M61" s="133" t="e">
        <f>#REF!*(I61/100)</f>
        <v>#REF!</v>
      </c>
      <c r="N61" s="75"/>
    </row>
    <row r="62" spans="2:15" s="135" customFormat="1" ht="27.9" hidden="1" customHeight="1">
      <c r="B62" s="127"/>
      <c r="C62" s="128"/>
      <c r="D62" s="129"/>
      <c r="E62" s="130"/>
      <c r="F62" s="130"/>
      <c r="G62" s="131"/>
      <c r="H62" s="132"/>
      <c r="I62" s="139" t="str">
        <f>CONCATENATE("Angebotswert (brutto) inklusive optionale Leistungen Los ",B$11,":")</f>
        <v>Angebotswert (brutto) inklusive optionale Leistungen Los :</v>
      </c>
      <c r="J62" s="139"/>
      <c r="K62" s="139"/>
      <c r="L62" s="140"/>
      <c r="M62" s="133" t="e">
        <f>#REF!+M61</f>
        <v>#REF!</v>
      </c>
      <c r="N62" s="75"/>
    </row>
    <row r="63" spans="2:15" s="135" customFormat="1" ht="27.9" hidden="1" customHeight="1">
      <c r="B63" s="127"/>
      <c r="C63" s="128"/>
      <c r="D63" s="129"/>
      <c r="E63" s="130"/>
      <c r="F63" s="130"/>
      <c r="G63" s="131"/>
      <c r="H63" s="132"/>
      <c r="I63" s="144">
        <f>I61</f>
        <v>19</v>
      </c>
      <c r="J63" s="144"/>
      <c r="K63" s="144"/>
      <c r="L63" s="145"/>
      <c r="M63" s="133" t="e">
        <f>#REF!*(I63/100)</f>
        <v>#REF!</v>
      </c>
      <c r="N63" s="75"/>
    </row>
    <row r="64" spans="2:15" s="135" customFormat="1" ht="27.9" hidden="1" customHeight="1">
      <c r="B64" s="127"/>
      <c r="C64" s="128"/>
      <c r="D64" s="129"/>
      <c r="E64" s="130"/>
      <c r="F64" s="130"/>
      <c r="G64" s="131"/>
      <c r="H64" s="132"/>
      <c r="I64" s="139" t="e">
        <f>CONCATENATE("Angebotswert (brutto) inklusive optionale Leistungen Los ",#REF!,":")</f>
        <v>#REF!</v>
      </c>
      <c r="J64" s="139"/>
      <c r="K64" s="139"/>
      <c r="L64" s="140"/>
      <c r="M64" s="133" t="e">
        <f>#REF!+M63</f>
        <v>#REF!</v>
      </c>
      <c r="N64" s="75"/>
    </row>
    <row r="65" spans="14:14" ht="35.1" customHeight="1">
      <c r="N65" s="75"/>
    </row>
    <row r="66" spans="14:14">
      <c r="N66" s="75"/>
    </row>
    <row r="67" spans="14:14">
      <c r="N67" s="75"/>
    </row>
    <row r="68" spans="14:14">
      <c r="N68" s="75"/>
    </row>
    <row r="69" spans="14:14">
      <c r="N69" s="75"/>
    </row>
    <row r="70" spans="14:14">
      <c r="N70" s="75"/>
    </row>
    <row r="71" spans="14:14" ht="27.9" customHeight="1">
      <c r="N71" s="75"/>
    </row>
    <row r="72" spans="14:14" ht="27.9" customHeight="1">
      <c r="N72" s="75"/>
    </row>
    <row r="73" spans="14:14" ht="27.9" customHeight="1">
      <c r="N73" s="75"/>
    </row>
    <row r="74" spans="14:14" ht="15" hidden="1" customHeight="1">
      <c r="N74" s="75"/>
    </row>
    <row r="75" spans="14:14" ht="15" hidden="1" customHeight="1">
      <c r="N75" s="75"/>
    </row>
    <row r="76" spans="14:14">
      <c r="N76" s="75"/>
    </row>
    <row r="77" spans="14:14">
      <c r="N77" s="75"/>
    </row>
    <row r="78" spans="14:14">
      <c r="N78" s="75"/>
    </row>
    <row r="79" spans="14:14">
      <c r="N79" s="75"/>
    </row>
    <row r="80" spans="14:14">
      <c r="N80" s="75"/>
    </row>
    <row r="81" spans="14:14">
      <c r="N81" s="75"/>
    </row>
    <row r="82" spans="14:14">
      <c r="N82" s="75"/>
    </row>
    <row r="83" spans="14:14">
      <c r="N83" s="75"/>
    </row>
    <row r="84" spans="14:14">
      <c r="N84" s="75"/>
    </row>
    <row r="85" spans="14:14">
      <c r="N85" s="75"/>
    </row>
    <row r="86" spans="14:14">
      <c r="N86" s="75"/>
    </row>
    <row r="87" spans="14:14">
      <c r="N87" s="75"/>
    </row>
    <row r="88" spans="14:14">
      <c r="N88" s="75"/>
    </row>
    <row r="89" spans="14:14">
      <c r="N89" s="75"/>
    </row>
    <row r="90" spans="14:14">
      <c r="N90" s="75"/>
    </row>
    <row r="91" spans="14:14">
      <c r="N91" s="75"/>
    </row>
    <row r="92" spans="14:14">
      <c r="N92" s="75"/>
    </row>
    <row r="93" spans="14:14">
      <c r="N93" s="75"/>
    </row>
    <row r="94" spans="14:14">
      <c r="N94" s="75"/>
    </row>
    <row r="95" spans="14:14">
      <c r="N95" s="75"/>
    </row>
    <row r="96" spans="14:14">
      <c r="N96" s="75"/>
    </row>
    <row r="97" spans="14:14" ht="17.399999999999999">
      <c r="N97" s="134"/>
    </row>
    <row r="98" spans="14:14" ht="17.399999999999999">
      <c r="N98" s="134"/>
    </row>
    <row r="99" spans="14:14" ht="20.399999999999999">
      <c r="N99" s="136"/>
    </row>
    <row r="100" spans="14:14" ht="24.6">
      <c r="N100" s="137"/>
    </row>
    <row r="101" spans="14:14" ht="22.8">
      <c r="N101" s="138"/>
    </row>
    <row r="102" spans="14:14" ht="22.8">
      <c r="N102" s="138"/>
    </row>
    <row r="103" spans="14:14" ht="22.8">
      <c r="N103" s="138"/>
    </row>
    <row r="104" spans="14:14" ht="22.8">
      <c r="N104" s="138"/>
    </row>
    <row r="105" spans="14:14" ht="22.8">
      <c r="N105" s="138"/>
    </row>
    <row r="106" spans="14:14" ht="22.8">
      <c r="N106" s="138"/>
    </row>
    <row r="107" spans="14:14" ht="22.8">
      <c r="N107" s="138"/>
    </row>
    <row r="108" spans="14:14" ht="22.8">
      <c r="N108" s="138"/>
    </row>
    <row r="109" spans="14:14" ht="22.8">
      <c r="N109" s="138"/>
    </row>
    <row r="110" spans="14:14" ht="22.8">
      <c r="N110" s="138"/>
    </row>
    <row r="111" spans="14:14" ht="22.8">
      <c r="N111" s="138"/>
    </row>
    <row r="112" spans="14:14" ht="22.8">
      <c r="N112" s="138"/>
    </row>
    <row r="113" spans="14:14" ht="22.8">
      <c r="N113" s="138"/>
    </row>
    <row r="114" spans="14:14" ht="22.8">
      <c r="N114" s="138"/>
    </row>
    <row r="115" spans="14:14" ht="22.8">
      <c r="N115" s="138"/>
    </row>
    <row r="116" spans="14:14" ht="17.399999999999999">
      <c r="N116" s="134"/>
    </row>
    <row r="117" spans="14:14" ht="24.6">
      <c r="N117" s="137"/>
    </row>
    <row r="118" spans="14:14" ht="22.8">
      <c r="N118" s="138"/>
    </row>
    <row r="119" spans="14:14" ht="17.399999999999999">
      <c r="N119" s="134"/>
    </row>
    <row r="120" spans="14:14" ht="24.6">
      <c r="N120" s="137"/>
    </row>
    <row r="121" spans="14:14" ht="20.399999999999999">
      <c r="N121" s="136"/>
    </row>
  </sheetData>
  <sheetProtection algorithmName="SHA-512" hashValue="pZVRs0HgrAf35Rn//U9ly0QipQ1IfMdxDykQjEMRNP9w9B7X8TvNThNcTsrV1BAAhHHNeijf7VYXrlFw76pX+w==" saltValue="tGf9WQK7hyu1U0MAzS1dUg==" spinCount="100000" sheet="1" objects="1" scenarios="1"/>
  <mergeCells count="21">
    <mergeCell ref="I8:M8"/>
    <mergeCell ref="I63:L63"/>
    <mergeCell ref="I64:L64"/>
    <mergeCell ref="B12:M12"/>
    <mergeCell ref="I37:L37"/>
    <mergeCell ref="I45:L45"/>
    <mergeCell ref="I51:L51"/>
    <mergeCell ref="B47:D47"/>
    <mergeCell ref="B39:D39"/>
    <mergeCell ref="I62:L62"/>
    <mergeCell ref="I19:L19"/>
    <mergeCell ref="B9:M9"/>
    <mergeCell ref="B14:D14"/>
    <mergeCell ref="B21:D21"/>
    <mergeCell ref="B10:E10"/>
    <mergeCell ref="F10:H10"/>
    <mergeCell ref="I58:L58"/>
    <mergeCell ref="I59:L59"/>
    <mergeCell ref="I60:L60"/>
    <mergeCell ref="B53:D53"/>
    <mergeCell ref="I61:L61"/>
  </mergeCells>
  <phoneticPr fontId="4" type="noConversion"/>
  <dataValidations count="1">
    <dataValidation type="list" allowBlank="1" showInputMessage="1" showErrorMessage="1" sqref="K54:K57" xr:uid="{C22C3CB6-7983-41E4-80F6-A5BB8DC45410}">
      <formula1>"optional"</formula1>
    </dataValidation>
  </dataValidations>
  <pageMargins left="0.51181102362204722" right="0.51181102362204722" top="0.55118110236220474" bottom="0.55118110236220474" header="0.31496062992125984" footer="0.31496062992125984"/>
  <pageSetup paperSize="9" scale="38" fitToHeight="0" orientation="landscape" r:id="rId1"/>
  <headerFooter>
    <oddFooter xml:space="preserve">&amp;LErstellt: E420_BSE&amp;CStand: &amp;D&amp;RSeite &amp;P/&amp;N
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3754F18353C9439E1AA7C590F3CC8D" ma:contentTypeVersion="6" ma:contentTypeDescription="Ein neues Dokument erstellen." ma:contentTypeScope="" ma:versionID="c9827d6d505c30811f9ba081c0634a4c">
  <xsd:schema xmlns:xsd="http://www.w3.org/2001/XMLSchema" xmlns:xs="http://www.w3.org/2001/XMLSchema" xmlns:p="http://schemas.microsoft.com/office/2006/metadata/properties" xmlns:ns2="fe08f76e-32da-4b31-9473-7c470df2b990" xmlns:ns3="33c633dd-c772-4cb3-a432-0d35449d04c5" targetNamespace="http://schemas.microsoft.com/office/2006/metadata/properties" ma:root="true" ma:fieldsID="3d694360ebb0a209d3fde4c3421327c4" ns2:_="" ns3:_="">
    <xsd:import namespace="fe08f76e-32da-4b31-9473-7c470df2b990"/>
    <xsd:import namespace="33c633dd-c772-4cb3-a432-0d35449d0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8f76e-32da-4b31-9473-7c470df2b9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c633dd-c772-4cb3-a432-0d35449d04c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E2115C-A49D-4E85-BF04-487ABB53D2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583E18-F2C5-45B5-B5B7-9BB3388C570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6C194F9-6E77-46CD-B2A2-59B6AC6324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08f76e-32da-4b31-9473-7c470df2b990"/>
    <ds:schemaRef ds:uri="33c633dd-c772-4cb3-a432-0d35449d04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Leistungsverzeichnis</vt:lpstr>
      <vt:lpstr>Leistungsverzeichnis!Druckbereich</vt:lpstr>
      <vt:lpstr>Leistungsverzeichnis!Drucktitel</vt:lpstr>
    </vt:vector>
  </TitlesOfParts>
  <Manager/>
  <Company>GIZ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 Seufferlein</dc:creator>
  <cp:keywords/>
  <dc:description/>
  <cp:lastModifiedBy>Dimitrova, Desislava GIZ</cp:lastModifiedBy>
  <cp:revision/>
  <cp:lastPrinted>2025-10-01T09:24:50Z</cp:lastPrinted>
  <dcterms:created xsi:type="dcterms:W3CDTF">2017-11-09T15:12:55Z</dcterms:created>
  <dcterms:modified xsi:type="dcterms:W3CDTF">2026-10-20T07:17:14Z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0x010100F83754F18353C9439E1AA7C590F3CC8D</vt:lpwstr>
  </property>
</Properties>
</file>